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Z:\_projekty\OS_Sportovni_hala_Susice_2016015\_07_DVZ PASIV REDUKCE\03_STAV\_VYKAZ_VYMER\"/>
    </mc:Choice>
  </mc:AlternateContent>
  <xr:revisionPtr revIDLastSave="0" documentId="13_ncr:1_{06EBB406-B362-4F3C-9A80-A6910C1B45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VRN - Vedlejší rozpočtové..." sheetId="2" r:id="rId2"/>
    <sheet name="ON - Ostatní náklady" sheetId="3" r:id="rId3"/>
    <sheet name="SO-02 - Areál - dopravní ..." sheetId="4" r:id="rId4"/>
    <sheet name="SO-03 - Systém likvidace ..." sheetId="5" r:id="rId5"/>
    <sheet name="SO-04 - Přípojka - kanali..." sheetId="6" r:id="rId6"/>
    <sheet name="SO-05 - Přípojka - vodovod" sheetId="7" r:id="rId7"/>
    <sheet name="SO-06 - Přípojka - teplovod" sheetId="8" r:id="rId8"/>
    <sheet name="SO-07 - Areálové rozvody ..." sheetId="9" r:id="rId9"/>
    <sheet name="SO-09 - Veřejné osvětlení" sheetId="10" r:id="rId10"/>
    <sheet name="SO-10 - Sadové úpravy" sheetId="11" r:id="rId11"/>
    <sheet name="Pokyny pro vyplnění" sheetId="12" r:id="rId12"/>
  </sheets>
  <definedNames>
    <definedName name="_xlnm._FilterDatabase" localSheetId="2" hidden="1">'ON - Ostatní náklady'!$C$80:$K$95</definedName>
    <definedName name="_xlnm._FilterDatabase" localSheetId="3" hidden="1">'SO-02 - Areál - dopravní ...'!$C$86:$K$261</definedName>
    <definedName name="_xlnm._FilterDatabase" localSheetId="4" hidden="1">'SO-03 - Systém likvidace ...'!$C$86:$K$414</definedName>
    <definedName name="_xlnm._FilterDatabase" localSheetId="5" hidden="1">'SO-04 - Přípojka - kanali...'!$C$80:$K$109</definedName>
    <definedName name="_xlnm._FilterDatabase" localSheetId="6" hidden="1">'SO-05 - Přípojka - vodovod'!$C$81:$K$107</definedName>
    <definedName name="_xlnm._FilterDatabase" localSheetId="7" hidden="1">'SO-06 - Přípojka - teplovod'!$C$79:$K$103</definedName>
    <definedName name="_xlnm._FilterDatabase" localSheetId="8" hidden="1">'SO-07 - Areálové rozvody ...'!$C$81:$K$101</definedName>
    <definedName name="_xlnm._FilterDatabase" localSheetId="9" hidden="1">'SO-09 - Veřejné osvětlení'!$C$81:$K$118</definedName>
    <definedName name="_xlnm._FilterDatabase" localSheetId="10" hidden="1">'SO-10 - Sadové úpravy'!$C$85:$K$237</definedName>
    <definedName name="_xlnm._FilterDatabase" localSheetId="1" hidden="1">'VRN - Vedlejší rozpočtové...'!$C$80:$K$86</definedName>
    <definedName name="_xlnm.Print_Titles" localSheetId="2">'ON - Ostatní náklady'!$80:$80</definedName>
    <definedName name="_xlnm.Print_Titles" localSheetId="0">'Rekapitulace stavby'!$52:$52</definedName>
    <definedName name="_xlnm.Print_Titles" localSheetId="3">'SO-02 - Areál - dopravní ...'!$86:$86</definedName>
    <definedName name="_xlnm.Print_Titles" localSheetId="4">'SO-03 - Systém likvidace ...'!$86:$86</definedName>
    <definedName name="_xlnm.Print_Titles" localSheetId="5">'SO-04 - Přípojka - kanali...'!$80:$80</definedName>
    <definedName name="_xlnm.Print_Titles" localSheetId="6">'SO-05 - Přípojka - vodovod'!$81:$81</definedName>
    <definedName name="_xlnm.Print_Titles" localSheetId="7">'SO-06 - Přípojka - teplovod'!$79:$79</definedName>
    <definedName name="_xlnm.Print_Titles" localSheetId="8">'SO-07 - Areálové rozvody ...'!$81:$81</definedName>
    <definedName name="_xlnm.Print_Titles" localSheetId="9">'SO-09 - Veřejné osvětlení'!$81:$81</definedName>
    <definedName name="_xlnm.Print_Titles" localSheetId="10">'SO-10 - Sadové úpravy'!$85:$85</definedName>
    <definedName name="_xlnm.Print_Titles" localSheetId="1">'VRN - Vedlejší rozpočtové...'!$80:$80</definedName>
    <definedName name="_xlnm.Print_Area" localSheetId="2">'ON - Ostatní náklady'!$C$4:$J$39,'ON - Ostatní náklady'!$C$45:$J$62,'ON - Ostatní náklady'!$C$68:$K$95</definedName>
    <definedName name="_xlnm.Print_Area" localSheetId="11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stavby'!$C$42:$AQ$65</definedName>
    <definedName name="_xlnm.Print_Area" localSheetId="3">'SO-02 - Areál - dopravní ...'!$C$4:$J$39,'SO-02 - Areál - dopravní ...'!$C$45:$J$68,'SO-02 - Areál - dopravní ...'!$C$74:$K$261</definedName>
    <definedName name="_xlnm.Print_Area" localSheetId="4">'SO-03 - Systém likvidace ...'!$C$4:$J$39,'SO-03 - Systém likvidace ...'!$C$45:$J$68,'SO-03 - Systém likvidace ...'!$C$74:$K$414</definedName>
    <definedName name="_xlnm.Print_Area" localSheetId="5">'SO-04 - Přípojka - kanali...'!$C$4:$J$39,'SO-04 - Přípojka - kanali...'!$C$45:$J$62,'SO-04 - Přípojka - kanali...'!$C$68:$K$109</definedName>
    <definedName name="_xlnm.Print_Area" localSheetId="6">'SO-05 - Přípojka - vodovod'!$C$4:$J$39,'SO-05 - Přípojka - vodovod'!$C$45:$J$63,'SO-05 - Přípojka - vodovod'!$C$69:$K$107</definedName>
    <definedName name="_xlnm.Print_Area" localSheetId="7">'SO-06 - Přípojka - teplovod'!$C$4:$J$39,'SO-06 - Přípojka - teplovod'!$C$45:$J$61,'SO-06 - Přípojka - teplovod'!$C$67:$K$103</definedName>
    <definedName name="_xlnm.Print_Area" localSheetId="8">'SO-07 - Areálové rozvody ...'!$C$4:$J$39,'SO-07 - Areálové rozvody ...'!$C$45:$J$63,'SO-07 - Areálové rozvody ...'!$C$69:$K$101</definedName>
    <definedName name="_xlnm.Print_Area" localSheetId="9">'SO-09 - Veřejné osvětlení'!$C$4:$J$39,'SO-09 - Veřejné osvětlení'!$C$45:$J$63,'SO-09 - Veřejné osvětlení'!$C$69:$K$118</definedName>
    <definedName name="_xlnm.Print_Area" localSheetId="10">'SO-10 - Sadové úpravy'!$C$4:$J$39,'SO-10 - Sadové úpravy'!$C$45:$J$67,'SO-10 - Sadové úpravy'!$C$73:$K$237</definedName>
    <definedName name="_xlnm.Print_Area" localSheetId="1">'VRN - Vedlejší rozpočtové...'!$C$4:$J$39,'VRN - Vedlejší rozpočtové...'!$C$45:$J$62,'VRN - Vedlejší rozpočtové...'!$C$68:$K$86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11" l="1"/>
  <c r="J36" i="11"/>
  <c r="AY64" i="1" s="1"/>
  <c r="J35" i="11"/>
  <c r="AX64" i="1" s="1"/>
  <c r="BI235" i="11"/>
  <c r="BH235" i="11"/>
  <c r="BG235" i="11"/>
  <c r="BF235" i="11"/>
  <c r="T235" i="11"/>
  <c r="T234" i="11" s="1"/>
  <c r="R235" i="11"/>
  <c r="R234" i="11" s="1"/>
  <c r="P235" i="11"/>
  <c r="P234" i="11" s="1"/>
  <c r="BI231" i="11"/>
  <c r="BH231" i="11"/>
  <c r="BG231" i="11"/>
  <c r="BF231" i="11"/>
  <c r="T231" i="11"/>
  <c r="T230" i="11" s="1"/>
  <c r="R231" i="11"/>
  <c r="R230" i="11" s="1"/>
  <c r="P231" i="11"/>
  <c r="P230" i="11" s="1"/>
  <c r="BI227" i="11"/>
  <c r="BH227" i="11"/>
  <c r="BG227" i="11"/>
  <c r="BF227" i="11"/>
  <c r="T227" i="11"/>
  <c r="T226" i="11" s="1"/>
  <c r="R227" i="11"/>
  <c r="R226" i="11" s="1"/>
  <c r="P227" i="11"/>
  <c r="P226" i="11" s="1"/>
  <c r="BI225" i="11"/>
  <c r="BH225" i="11"/>
  <c r="BG225" i="11"/>
  <c r="BF225" i="11"/>
  <c r="T225" i="11"/>
  <c r="R225" i="11"/>
  <c r="P225" i="11"/>
  <c r="BI223" i="11"/>
  <c r="BH223" i="11"/>
  <c r="BG223" i="11"/>
  <c r="BF223" i="11"/>
  <c r="T223" i="11"/>
  <c r="R223" i="11"/>
  <c r="P223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9" i="11"/>
  <c r="BH219" i="11"/>
  <c r="BG219" i="11"/>
  <c r="BF219" i="11"/>
  <c r="T219" i="11"/>
  <c r="R219" i="11"/>
  <c r="P219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8" i="11"/>
  <c r="BH208" i="11"/>
  <c r="BG208" i="11"/>
  <c r="BF208" i="11"/>
  <c r="T208" i="11"/>
  <c r="R208" i="11"/>
  <c r="P208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0" i="11"/>
  <c r="BH190" i="11"/>
  <c r="BG190" i="11"/>
  <c r="BF190" i="11"/>
  <c r="T190" i="11"/>
  <c r="R190" i="11"/>
  <c r="P190" i="11"/>
  <c r="BI187" i="11"/>
  <c r="BH187" i="11"/>
  <c r="BG187" i="11"/>
  <c r="BF187" i="11"/>
  <c r="T187" i="11"/>
  <c r="R187" i="11"/>
  <c r="P187" i="11"/>
  <c r="BI184" i="11"/>
  <c r="BH184" i="11"/>
  <c r="BG184" i="11"/>
  <c r="BF184" i="11"/>
  <c r="T184" i="11"/>
  <c r="R184" i="11"/>
  <c r="P184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BI120" i="11"/>
  <c r="BH120" i="11"/>
  <c r="BG120" i="11"/>
  <c r="BF120" i="11"/>
  <c r="T120" i="11"/>
  <c r="R120" i="11"/>
  <c r="P120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7" i="11"/>
  <c r="BH107" i="11"/>
  <c r="BG107" i="11"/>
  <c r="BF107" i="11"/>
  <c r="T107" i="11"/>
  <c r="R107" i="11"/>
  <c r="P107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J83" i="11"/>
  <c r="J82" i="11"/>
  <c r="F82" i="11"/>
  <c r="F80" i="11"/>
  <c r="E78" i="11"/>
  <c r="J55" i="11"/>
  <c r="J54" i="11"/>
  <c r="F54" i="11"/>
  <c r="F52" i="11"/>
  <c r="E50" i="11"/>
  <c r="J18" i="11"/>
  <c r="E18" i="11"/>
  <c r="F55" i="11" s="1"/>
  <c r="J17" i="11"/>
  <c r="J12" i="11"/>
  <c r="J80" i="11" s="1"/>
  <c r="E7" i="11"/>
  <c r="E48" i="11"/>
  <c r="J37" i="10"/>
  <c r="J36" i="10"/>
  <c r="AY63" i="1"/>
  <c r="J35" i="10"/>
  <c r="AX63" i="1" s="1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9" i="10"/>
  <c r="BH109" i="10"/>
  <c r="BG109" i="10"/>
  <c r="BF109" i="10"/>
  <c r="T109" i="10"/>
  <c r="R109" i="10"/>
  <c r="P109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BI84" i="10"/>
  <c r="BH84" i="10"/>
  <c r="BG84" i="10"/>
  <c r="BF84" i="10"/>
  <c r="T84" i="10"/>
  <c r="R84" i="10"/>
  <c r="P84" i="10"/>
  <c r="J79" i="10"/>
  <c r="J78" i="10"/>
  <c r="F78" i="10"/>
  <c r="F76" i="10"/>
  <c r="E74" i="10"/>
  <c r="J55" i="10"/>
  <c r="J54" i="10"/>
  <c r="F54" i="10"/>
  <c r="F52" i="10"/>
  <c r="E50" i="10"/>
  <c r="J18" i="10"/>
  <c r="E18" i="10"/>
  <c r="F55" i="10" s="1"/>
  <c r="J17" i="10"/>
  <c r="J12" i="10"/>
  <c r="J52" i="10"/>
  <c r="E7" i="10"/>
  <c r="E72" i="10" s="1"/>
  <c r="J37" i="9"/>
  <c r="J36" i="9"/>
  <c r="AY62" i="1" s="1"/>
  <c r="J35" i="9"/>
  <c r="AX62" i="1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J79" i="9"/>
  <c r="J78" i="9"/>
  <c r="F78" i="9"/>
  <c r="F76" i="9"/>
  <c r="E74" i="9"/>
  <c r="J55" i="9"/>
  <c r="J54" i="9"/>
  <c r="F54" i="9"/>
  <c r="F52" i="9"/>
  <c r="E50" i="9"/>
  <c r="J18" i="9"/>
  <c r="E18" i="9"/>
  <c r="F55" i="9"/>
  <c r="J17" i="9"/>
  <c r="J12" i="9"/>
  <c r="J52" i="9" s="1"/>
  <c r="E7" i="9"/>
  <c r="E48" i="9" s="1"/>
  <c r="J37" i="8"/>
  <c r="J36" i="8"/>
  <c r="AY61" i="1"/>
  <c r="J35" i="8"/>
  <c r="AX61" i="1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J77" i="8"/>
  <c r="J76" i="8"/>
  <c r="F76" i="8"/>
  <c r="F74" i="8"/>
  <c r="E72" i="8"/>
  <c r="J55" i="8"/>
  <c r="J54" i="8"/>
  <c r="F54" i="8"/>
  <c r="F52" i="8"/>
  <c r="E50" i="8"/>
  <c r="J18" i="8"/>
  <c r="E18" i="8"/>
  <c r="F77" i="8" s="1"/>
  <c r="J17" i="8"/>
  <c r="J12" i="8"/>
  <c r="J74" i="8"/>
  <c r="E7" i="8"/>
  <c r="E70" i="8"/>
  <c r="J37" i="7"/>
  <c r="J36" i="7"/>
  <c r="AY60" i="1" s="1"/>
  <c r="J35" i="7"/>
  <c r="AX60" i="1" s="1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9" i="7"/>
  <c r="J78" i="7"/>
  <c r="F78" i="7"/>
  <c r="F76" i="7"/>
  <c r="E74" i="7"/>
  <c r="J55" i="7"/>
  <c r="J54" i="7"/>
  <c r="F54" i="7"/>
  <c r="F52" i="7"/>
  <c r="E50" i="7"/>
  <c r="J18" i="7"/>
  <c r="E18" i="7"/>
  <c r="F55" i="7"/>
  <c r="J17" i="7"/>
  <c r="J12" i="7"/>
  <c r="J76" i="7" s="1"/>
  <c r="E7" i="7"/>
  <c r="E72" i="7" s="1"/>
  <c r="J37" i="6"/>
  <c r="J36" i="6"/>
  <c r="AY59" i="1"/>
  <c r="J35" i="6"/>
  <c r="AX59" i="1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 s="1"/>
  <c r="J17" i="6"/>
  <c r="J12" i="6"/>
  <c r="J75" i="6"/>
  <c r="E7" i="6"/>
  <c r="E71" i="6"/>
  <c r="J37" i="5"/>
  <c r="J36" i="5"/>
  <c r="AY58" i="1" s="1"/>
  <c r="J35" i="5"/>
  <c r="AX58" i="1" s="1"/>
  <c r="BI412" i="5"/>
  <c r="BH412" i="5"/>
  <c r="BG412" i="5"/>
  <c r="BF412" i="5"/>
  <c r="T412" i="5"/>
  <c r="R412" i="5"/>
  <c r="P412" i="5"/>
  <c r="BI409" i="5"/>
  <c r="BH409" i="5"/>
  <c r="BG409" i="5"/>
  <c r="BF409" i="5"/>
  <c r="T409" i="5"/>
  <c r="R409" i="5"/>
  <c r="P409" i="5"/>
  <c r="BI406" i="5"/>
  <c r="BH406" i="5"/>
  <c r="BG406" i="5"/>
  <c r="BF406" i="5"/>
  <c r="T406" i="5"/>
  <c r="R406" i="5"/>
  <c r="P406" i="5"/>
  <c r="BI405" i="5"/>
  <c r="BH405" i="5"/>
  <c r="BG405" i="5"/>
  <c r="BF405" i="5"/>
  <c r="T405" i="5"/>
  <c r="R405" i="5"/>
  <c r="P405" i="5"/>
  <c r="BI403" i="5"/>
  <c r="BH403" i="5"/>
  <c r="BG403" i="5"/>
  <c r="BF403" i="5"/>
  <c r="T403" i="5"/>
  <c r="T402" i="5" s="1"/>
  <c r="R403" i="5"/>
  <c r="R402" i="5" s="1"/>
  <c r="P403" i="5"/>
  <c r="P402" i="5" s="1"/>
  <c r="BI399" i="5"/>
  <c r="BH399" i="5"/>
  <c r="BG399" i="5"/>
  <c r="BF399" i="5"/>
  <c r="T399" i="5"/>
  <c r="R399" i="5"/>
  <c r="P399" i="5"/>
  <c r="BI396" i="5"/>
  <c r="BH396" i="5"/>
  <c r="BG396" i="5"/>
  <c r="BF396" i="5"/>
  <c r="T396" i="5"/>
  <c r="R396" i="5"/>
  <c r="P396" i="5"/>
  <c r="BI393" i="5"/>
  <c r="BH393" i="5"/>
  <c r="BG393" i="5"/>
  <c r="BF393" i="5"/>
  <c r="T393" i="5"/>
  <c r="R393" i="5"/>
  <c r="P393" i="5"/>
  <c r="BI390" i="5"/>
  <c r="BH390" i="5"/>
  <c r="BG390" i="5"/>
  <c r="BF390" i="5"/>
  <c r="T390" i="5"/>
  <c r="R390" i="5"/>
  <c r="P390" i="5"/>
  <c r="BI385" i="5"/>
  <c r="BH385" i="5"/>
  <c r="BG385" i="5"/>
  <c r="BF385" i="5"/>
  <c r="T385" i="5"/>
  <c r="R385" i="5"/>
  <c r="P385" i="5"/>
  <c r="BI382" i="5"/>
  <c r="BH382" i="5"/>
  <c r="BG382" i="5"/>
  <c r="BF382" i="5"/>
  <c r="T382" i="5"/>
  <c r="R382" i="5"/>
  <c r="P382" i="5"/>
  <c r="BI377" i="5"/>
  <c r="BH377" i="5"/>
  <c r="BG377" i="5"/>
  <c r="BF377" i="5"/>
  <c r="T377" i="5"/>
  <c r="R377" i="5"/>
  <c r="P377" i="5"/>
  <c r="BI373" i="5"/>
  <c r="BH373" i="5"/>
  <c r="BG373" i="5"/>
  <c r="BF373" i="5"/>
  <c r="T373" i="5"/>
  <c r="R373" i="5"/>
  <c r="P373" i="5"/>
  <c r="BI370" i="5"/>
  <c r="BH370" i="5"/>
  <c r="BG370" i="5"/>
  <c r="BF370" i="5"/>
  <c r="T370" i="5"/>
  <c r="R370" i="5"/>
  <c r="P370" i="5"/>
  <c r="BI367" i="5"/>
  <c r="BH367" i="5"/>
  <c r="BG367" i="5"/>
  <c r="BF367" i="5"/>
  <c r="T367" i="5"/>
  <c r="R367" i="5"/>
  <c r="P367" i="5"/>
  <c r="BI364" i="5"/>
  <c r="BH364" i="5"/>
  <c r="BG364" i="5"/>
  <c r="BF364" i="5"/>
  <c r="T364" i="5"/>
  <c r="R364" i="5"/>
  <c r="P364" i="5"/>
  <c r="BI361" i="5"/>
  <c r="BH361" i="5"/>
  <c r="BG361" i="5"/>
  <c r="BF361" i="5"/>
  <c r="T361" i="5"/>
  <c r="R361" i="5"/>
  <c r="P361" i="5"/>
  <c r="BI358" i="5"/>
  <c r="BH358" i="5"/>
  <c r="BG358" i="5"/>
  <c r="BF358" i="5"/>
  <c r="T358" i="5"/>
  <c r="R358" i="5"/>
  <c r="P358" i="5"/>
  <c r="BI355" i="5"/>
  <c r="BH355" i="5"/>
  <c r="BG355" i="5"/>
  <c r="BF355" i="5"/>
  <c r="T355" i="5"/>
  <c r="R355" i="5"/>
  <c r="P355" i="5"/>
  <c r="BI352" i="5"/>
  <c r="BH352" i="5"/>
  <c r="BG352" i="5"/>
  <c r="BF352" i="5"/>
  <c r="T352" i="5"/>
  <c r="R352" i="5"/>
  <c r="P352" i="5"/>
  <c r="BI349" i="5"/>
  <c r="BH349" i="5"/>
  <c r="BG349" i="5"/>
  <c r="BF349" i="5"/>
  <c r="T349" i="5"/>
  <c r="R349" i="5"/>
  <c r="P349" i="5"/>
  <c r="BI346" i="5"/>
  <c r="BH346" i="5"/>
  <c r="BG346" i="5"/>
  <c r="BF346" i="5"/>
  <c r="T346" i="5"/>
  <c r="R346" i="5"/>
  <c r="P346" i="5"/>
  <c r="BI343" i="5"/>
  <c r="BH343" i="5"/>
  <c r="BG343" i="5"/>
  <c r="BF343" i="5"/>
  <c r="T343" i="5"/>
  <c r="R343" i="5"/>
  <c r="P343" i="5"/>
  <c r="BI340" i="5"/>
  <c r="BH340" i="5"/>
  <c r="BG340" i="5"/>
  <c r="BF340" i="5"/>
  <c r="T340" i="5"/>
  <c r="R340" i="5"/>
  <c r="P340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5" i="5"/>
  <c r="BH325" i="5"/>
  <c r="BG325" i="5"/>
  <c r="BF325" i="5"/>
  <c r="T325" i="5"/>
  <c r="R325" i="5"/>
  <c r="P325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68" i="5"/>
  <c r="BH168" i="5"/>
  <c r="BG168" i="5"/>
  <c r="BF168" i="5"/>
  <c r="T168" i="5"/>
  <c r="R168" i="5"/>
  <c r="P168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J84" i="5"/>
  <c r="J83" i="5"/>
  <c r="F83" i="5"/>
  <c r="F81" i="5"/>
  <c r="E79" i="5"/>
  <c r="J55" i="5"/>
  <c r="J54" i="5"/>
  <c r="F54" i="5"/>
  <c r="F52" i="5"/>
  <c r="E50" i="5"/>
  <c r="J18" i="5"/>
  <c r="E18" i="5"/>
  <c r="F84" i="5"/>
  <c r="J17" i="5"/>
  <c r="J12" i="5"/>
  <c r="J52" i="5" s="1"/>
  <c r="E7" i="5"/>
  <c r="E48" i="5" s="1"/>
  <c r="J37" i="4"/>
  <c r="J36" i="4"/>
  <c r="AY57" i="1"/>
  <c r="J35" i="4"/>
  <c r="AX57" i="1"/>
  <c r="BI259" i="4"/>
  <c r="BH259" i="4"/>
  <c r="BG259" i="4"/>
  <c r="BF259" i="4"/>
  <c r="T259" i="4"/>
  <c r="T258" i="4"/>
  <c r="T257" i="4" s="1"/>
  <c r="R259" i="4"/>
  <c r="R258" i="4" s="1"/>
  <c r="R257" i="4" s="1"/>
  <c r="P259" i="4"/>
  <c r="P258" i="4"/>
  <c r="P257" i="4" s="1"/>
  <c r="BI256" i="4"/>
  <c r="BH256" i="4"/>
  <c r="BG256" i="4"/>
  <c r="BF256" i="4"/>
  <c r="T256" i="4"/>
  <c r="T255" i="4" s="1"/>
  <c r="R256" i="4"/>
  <c r="R255" i="4" s="1"/>
  <c r="P256" i="4"/>
  <c r="P255" i="4" s="1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T142" i="4"/>
  <c r="R143" i="4"/>
  <c r="R142" i="4"/>
  <c r="P143" i="4"/>
  <c r="P142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0" i="4"/>
  <c r="BH90" i="4"/>
  <c r="BG90" i="4"/>
  <c r="BF90" i="4"/>
  <c r="T90" i="4"/>
  <c r="R90" i="4"/>
  <c r="P90" i="4"/>
  <c r="J84" i="4"/>
  <c r="J83" i="4"/>
  <c r="F83" i="4"/>
  <c r="F81" i="4"/>
  <c r="E79" i="4"/>
  <c r="J55" i="4"/>
  <c r="J54" i="4"/>
  <c r="F54" i="4"/>
  <c r="F52" i="4"/>
  <c r="E50" i="4"/>
  <c r="J18" i="4"/>
  <c r="E18" i="4"/>
  <c r="F84" i="4"/>
  <c r="J17" i="4"/>
  <c r="J12" i="4"/>
  <c r="J52" i="4" s="1"/>
  <c r="E7" i="4"/>
  <c r="E77" i="4" s="1"/>
  <c r="J37" i="3"/>
  <c r="J36" i="3"/>
  <c r="AY56" i="1"/>
  <c r="J35" i="3"/>
  <c r="AX56" i="1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7" i="3"/>
  <c r="BH87" i="3"/>
  <c r="BG87" i="3"/>
  <c r="BF87" i="3"/>
  <c r="T87" i="3"/>
  <c r="R87" i="3"/>
  <c r="P87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75" i="3"/>
  <c r="E7" i="3"/>
  <c r="E71" i="3"/>
  <c r="J37" i="2"/>
  <c r="J36" i="2"/>
  <c r="AY55" i="1" s="1"/>
  <c r="J35" i="2"/>
  <c r="AX55" i="1" s="1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 s="1"/>
  <c r="J17" i="2"/>
  <c r="J12" i="2"/>
  <c r="J75" i="2"/>
  <c r="E7" i="2"/>
  <c r="E71" i="2"/>
  <c r="L50" i="1"/>
  <c r="AM50" i="1"/>
  <c r="AM49" i="1"/>
  <c r="L49" i="1"/>
  <c r="AM47" i="1"/>
  <c r="L47" i="1"/>
  <c r="L45" i="1"/>
  <c r="L44" i="1"/>
  <c r="J223" i="5"/>
  <c r="BK181" i="5"/>
  <c r="BK140" i="5"/>
  <c r="J109" i="5"/>
  <c r="BK245" i="4"/>
  <c r="J104" i="4"/>
  <c r="AS54" i="1"/>
  <c r="J198" i="11"/>
  <c r="J172" i="11"/>
  <c r="BK151" i="11"/>
  <c r="J135" i="11"/>
  <c r="J101" i="11"/>
  <c r="J116" i="10"/>
  <c r="J108" i="10"/>
  <c r="BK99" i="10"/>
  <c r="J90" i="10"/>
  <c r="BK97" i="9"/>
  <c r="BK91" i="9"/>
  <c r="J85" i="9"/>
  <c r="J90" i="8"/>
  <c r="J104" i="7"/>
  <c r="BK99" i="7"/>
  <c r="BK93" i="7"/>
  <c r="J89" i="7"/>
  <c r="J107" i="6"/>
  <c r="J103" i="6"/>
  <c r="BK90" i="6"/>
  <c r="BK86" i="6"/>
  <c r="BK409" i="5"/>
  <c r="BK405" i="5"/>
  <c r="BK390" i="5"/>
  <c r="BK370" i="5"/>
  <c r="J358" i="5"/>
  <c r="BK343" i="5"/>
  <c r="BK325" i="5"/>
  <c r="BK292" i="5"/>
  <c r="J280" i="5"/>
  <c r="J268" i="5"/>
  <c r="J242" i="5"/>
  <c r="J229" i="5"/>
  <c r="BK217" i="5"/>
  <c r="BK200" i="5"/>
  <c r="J160" i="5"/>
  <c r="BK128" i="5"/>
  <c r="J99" i="5"/>
  <c r="J256" i="4"/>
  <c r="BK242" i="4"/>
  <c r="J228" i="4"/>
  <c r="J195" i="4"/>
  <c r="J166" i="4"/>
  <c r="BK143" i="4"/>
  <c r="BK108" i="4"/>
  <c r="J93" i="3"/>
  <c r="J235" i="11"/>
  <c r="J221" i="11"/>
  <c r="J212" i="11"/>
  <c r="BK194" i="11"/>
  <c r="J178" i="11"/>
  <c r="J167" i="11"/>
  <c r="BK144" i="11"/>
  <c r="BK126" i="11"/>
  <c r="BK117" i="11"/>
  <c r="BK104" i="11"/>
  <c r="J96" i="11"/>
  <c r="J92" i="11"/>
  <c r="BK117" i="10"/>
  <c r="BK108" i="10"/>
  <c r="BK98" i="10"/>
  <c r="J92" i="10"/>
  <c r="J84" i="10"/>
  <c r="BK88" i="9"/>
  <c r="J100" i="8"/>
  <c r="BK95" i="8"/>
  <c r="BK90" i="8"/>
  <c r="J102" i="7"/>
  <c r="BK86" i="7"/>
  <c r="BK109" i="6"/>
  <c r="BK98" i="6"/>
  <c r="BK88" i="6"/>
  <c r="BK399" i="5"/>
  <c r="J377" i="5"/>
  <c r="BK349" i="5"/>
  <c r="J313" i="5"/>
  <c r="J274" i="5"/>
  <c r="J254" i="5"/>
  <c r="BK246" i="5"/>
  <c r="BK226" i="5"/>
  <c r="J211" i="5"/>
  <c r="BK185" i="5"/>
  <c r="BK160" i="5"/>
  <c r="J116" i="5"/>
  <c r="J232" i="4"/>
  <c r="BK214" i="4"/>
  <c r="BK202" i="4"/>
  <c r="BK176" i="4"/>
  <c r="J160" i="4"/>
  <c r="J134" i="4"/>
  <c r="BK113" i="4"/>
  <c r="BK93" i="3"/>
  <c r="BK84" i="3"/>
  <c r="J225" i="11"/>
  <c r="BK220" i="11"/>
  <c r="BK214" i="11"/>
  <c r="BK208" i="11"/>
  <c r="BK202" i="11"/>
  <c r="J193" i="11"/>
  <c r="J187" i="11"/>
  <c r="J169" i="11"/>
  <c r="BK166" i="11"/>
  <c r="BK154" i="11"/>
  <c r="J138" i="11"/>
  <c r="BK129" i="11"/>
  <c r="J120" i="11"/>
  <c r="J113" i="11"/>
  <c r="BK107" i="11"/>
  <c r="J104" i="11"/>
  <c r="BK96" i="11"/>
  <c r="BK92" i="11"/>
  <c r="J89" i="11"/>
  <c r="J112" i="10"/>
  <c r="J102" i="10"/>
  <c r="BK97" i="10"/>
  <c r="J94" i="10"/>
  <c r="J88" i="10"/>
  <c r="J101" i="9"/>
  <c r="J93" i="9"/>
  <c r="J90" i="9"/>
  <c r="J103" i="8"/>
  <c r="BK100" i="8"/>
  <c r="BK94" i="8"/>
  <c r="BK88" i="8"/>
  <c r="BK82" i="8"/>
  <c r="BK104" i="7"/>
  <c r="J99" i="7"/>
  <c r="J95" i="7"/>
  <c r="BK91" i="7"/>
  <c r="J86" i="7"/>
  <c r="BK104" i="6"/>
  <c r="BK99" i="6"/>
  <c r="BK94" i="6"/>
  <c r="J90" i="6"/>
  <c r="J88" i="6"/>
  <c r="J84" i="6"/>
  <c r="J393" i="5"/>
  <c r="J364" i="5"/>
  <c r="J346" i="5"/>
  <c r="J319" i="5"/>
  <c r="J304" i="5"/>
  <c r="BK283" i="5"/>
  <c r="BK267" i="5"/>
  <c r="BK245" i="5"/>
  <c r="BK232" i="5"/>
  <c r="J181" i="5"/>
  <c r="BK152" i="5"/>
  <c r="J131" i="5"/>
  <c r="BK113" i="5"/>
  <c r="BK99" i="5"/>
  <c r="BK249" i="4"/>
  <c r="J236" i="4"/>
  <c r="BK224" i="4"/>
  <c r="J211" i="4"/>
  <c r="J202" i="4"/>
  <c r="J192" i="4"/>
  <c r="BK182" i="4"/>
  <c r="BK160" i="4"/>
  <c r="J147" i="4"/>
  <c r="J143" i="4"/>
  <c r="BK123" i="4"/>
  <c r="J110" i="4"/>
  <c r="J90" i="3"/>
  <c r="BK115" i="10"/>
  <c r="BK111" i="10"/>
  <c r="BK101" i="10"/>
  <c r="BK93" i="10"/>
  <c r="J86" i="10"/>
  <c r="BK100" i="9"/>
  <c r="BK93" i="9"/>
  <c r="J84" i="9"/>
  <c r="BK96" i="8"/>
  <c r="BK91" i="8"/>
  <c r="BK86" i="8"/>
  <c r="J84" i="8"/>
  <c r="BK101" i="7"/>
  <c r="J84" i="7"/>
  <c r="J105" i="6"/>
  <c r="J99" i="6"/>
  <c r="BK93" i="6"/>
  <c r="J85" i="6"/>
  <c r="BK385" i="5"/>
  <c r="BK358" i="5"/>
  <c r="BK337" i="5"/>
  <c r="BK328" i="5"/>
  <c r="BK313" i="5"/>
  <c r="BK298" i="5"/>
  <c r="J286" i="5"/>
  <c r="BK266" i="5"/>
  <c r="BK257" i="5"/>
  <c r="J246" i="5"/>
  <c r="BK220" i="5"/>
  <c r="BK203" i="5"/>
  <c r="J191" i="5"/>
  <c r="J152" i="5"/>
  <c r="BK122" i="5"/>
  <c r="BK93" i="5"/>
  <c r="BK121" i="4"/>
  <c r="BK110" i="4"/>
  <c r="BK95" i="4"/>
  <c r="BK235" i="11"/>
  <c r="J222" i="11"/>
  <c r="J216" i="11"/>
  <c r="BK213" i="11"/>
  <c r="J208" i="11"/>
  <c r="BK205" i="11"/>
  <c r="J199" i="11"/>
  <c r="BK184" i="11"/>
  <c r="BK168" i="11"/>
  <c r="J157" i="11"/>
  <c r="J141" i="11"/>
  <c r="J107" i="11"/>
  <c r="BK112" i="10"/>
  <c r="J106" i="10"/>
  <c r="J95" i="10"/>
  <c r="BK88" i="10"/>
  <c r="BK96" i="9"/>
  <c r="BK90" i="9"/>
  <c r="BK84" i="9"/>
  <c r="J86" i="8"/>
  <c r="BK107" i="7"/>
  <c r="J100" i="7"/>
  <c r="J96" i="7"/>
  <c r="J90" i="7"/>
  <c r="J87" i="7"/>
  <c r="BK106" i="6"/>
  <c r="BK96" i="6"/>
  <c r="BK87" i="6"/>
  <c r="J412" i="5"/>
  <c r="J406" i="5"/>
  <c r="BK393" i="5"/>
  <c r="BK364" i="5"/>
  <c r="BK346" i="5"/>
  <c r="J328" i="5"/>
  <c r="J307" i="5"/>
  <c r="BK289" i="5"/>
  <c r="BK274" i="5"/>
  <c r="J257" i="5"/>
  <c r="J234" i="5"/>
  <c r="J226" i="5"/>
  <c r="J214" i="5"/>
  <c r="BK194" i="5"/>
  <c r="BK149" i="5"/>
  <c r="BK131" i="5"/>
  <c r="BK109" i="5"/>
  <c r="J259" i="4"/>
  <c r="BK248" i="4"/>
  <c r="BK211" i="4"/>
  <c r="BK192" i="4"/>
  <c r="BK157" i="4"/>
  <c r="J117" i="4"/>
  <c r="J90" i="4"/>
  <c r="BK84" i="2"/>
  <c r="J220" i="11"/>
  <c r="BK216" i="11"/>
  <c r="BK207" i="11"/>
  <c r="J184" i="11"/>
  <c r="BK172" i="11"/>
  <c r="J166" i="11"/>
  <c r="J151" i="11"/>
  <c r="BK132" i="11"/>
  <c r="BK116" i="11"/>
  <c r="BK105" i="11"/>
  <c r="J99" i="11"/>
  <c r="J93" i="11"/>
  <c r="BK118" i="10"/>
  <c r="BK109" i="10"/>
  <c r="J99" i="10"/>
  <c r="BK91" i="10"/>
  <c r="BK101" i="9"/>
  <c r="J86" i="9"/>
  <c r="J99" i="8"/>
  <c r="BK92" i="8"/>
  <c r="BK87" i="8"/>
  <c r="BK95" i="7"/>
  <c r="BK84" i="7"/>
  <c r="J100" i="6"/>
  <c r="BK92" i="6"/>
  <c r="J385" i="5"/>
  <c r="BK355" i="5"/>
  <c r="BK331" i="5"/>
  <c r="BK301" i="5"/>
  <c r="J271" i="5"/>
  <c r="J253" i="5"/>
  <c r="BK242" i="5"/>
  <c r="BK229" i="5"/>
  <c r="J206" i="5"/>
  <c r="J188" i="5"/>
  <c r="BK173" i="5"/>
  <c r="J149" i="5"/>
  <c r="J113" i="5"/>
  <c r="J245" i="4"/>
  <c r="BK217" i="4"/>
  <c r="J189" i="4"/>
  <c r="BK171" i="4"/>
  <c r="J157" i="4"/>
  <c r="J130" i="4"/>
  <c r="J123" i="4"/>
  <c r="J99" i="4"/>
  <c r="J227" i="11"/>
  <c r="BK221" i="11"/>
  <c r="J213" i="11"/>
  <c r="J205" i="11"/>
  <c r="BK199" i="11"/>
  <c r="J181" i="11"/>
  <c r="BK167" i="11"/>
  <c r="J158" i="11"/>
  <c r="BK147" i="11"/>
  <c r="BK135" i="11"/>
  <c r="J126" i="11"/>
  <c r="J116" i="11"/>
  <c r="J106" i="11"/>
  <c r="BK100" i="11"/>
  <c r="BK95" i="11"/>
  <c r="BK91" i="11"/>
  <c r="J117" i="10"/>
  <c r="J110" i="10"/>
  <c r="J101" i="10"/>
  <c r="J96" i="10"/>
  <c r="J91" i="10"/>
  <c r="J87" i="10"/>
  <c r="J100" i="9"/>
  <c r="BK92" i="9"/>
  <c r="BK87" i="9"/>
  <c r="BK102" i="8"/>
  <c r="BK99" i="8"/>
  <c r="BK89" i="8"/>
  <c r="BK84" i="8"/>
  <c r="J105" i="7"/>
  <c r="BK100" i="7"/>
  <c r="BK96" i="7"/>
  <c r="J88" i="7"/>
  <c r="J85" i="7"/>
  <c r="BK103" i="6"/>
  <c r="J96" i="6"/>
  <c r="J91" i="6"/>
  <c r="J87" i="6"/>
  <c r="BK83" i="6"/>
  <c r="BK373" i="5"/>
  <c r="J352" i="5"/>
  <c r="BK340" i="5"/>
  <c r="BK307" i="5"/>
  <c r="J301" i="5"/>
  <c r="J277" i="5"/>
  <c r="J266" i="5"/>
  <c r="BK238" i="5"/>
  <c r="BK188" i="5"/>
  <c r="BK155" i="5"/>
  <c r="J137" i="5"/>
  <c r="J119" i="5"/>
  <c r="BK102" i="5"/>
  <c r="J96" i="5"/>
  <c r="BK90" i="5"/>
  <c r="J239" i="4"/>
  <c r="BK228" i="4"/>
  <c r="J214" i="4"/>
  <c r="J205" i="4"/>
  <c r="BK195" i="4"/>
  <c r="J186" i="4"/>
  <c r="J171" i="4"/>
  <c r="J153" i="4"/>
  <c r="BK126" i="4"/>
  <c r="BK99" i="4"/>
  <c r="BK85" i="2"/>
  <c r="BK113" i="10"/>
  <c r="BK107" i="10"/>
  <c r="J104" i="10"/>
  <c r="J100" i="10"/>
  <c r="BK92" i="10"/>
  <c r="BK84" i="10"/>
  <c r="BK94" i="9"/>
  <c r="BK85" i="9"/>
  <c r="BK98" i="8"/>
  <c r="J92" i="8"/>
  <c r="J87" i="8"/>
  <c r="J83" i="8"/>
  <c r="BK92" i="7"/>
  <c r="BK107" i="6"/>
  <c r="BK102" i="6"/>
  <c r="J98" i="6"/>
  <c r="J92" i="6"/>
  <c r="J399" i="5"/>
  <c r="BK382" i="5"/>
  <c r="J349" i="5"/>
  <c r="BK334" i="5"/>
  <c r="J322" i="5"/>
  <c r="BK304" i="5"/>
  <c r="J283" i="5"/>
  <c r="J260" i="5"/>
  <c r="BK249" i="5"/>
  <c r="J238" i="5"/>
  <c r="BK211" i="5"/>
  <c r="J194" i="5"/>
  <c r="J168" i="5"/>
  <c r="BK125" i="5"/>
  <c r="J102" i="5"/>
  <c r="BK256" i="4"/>
  <c r="BK117" i="4"/>
  <c r="J108" i="4"/>
  <c r="J86" i="2"/>
  <c r="J231" i="11"/>
  <c r="BK225" i="11"/>
  <c r="BK217" i="11"/>
  <c r="J214" i="11"/>
  <c r="BK210" i="11"/>
  <c r="J203" i="11"/>
  <c r="BK190" i="11"/>
  <c r="J175" i="11"/>
  <c r="BK169" i="11"/>
  <c r="BK158" i="11"/>
  <c r="J144" i="11"/>
  <c r="J91" i="11"/>
  <c r="BK110" i="10"/>
  <c r="BK104" i="10"/>
  <c r="J93" i="10"/>
  <c r="BK87" i="10"/>
  <c r="BK95" i="9"/>
  <c r="J88" i="9"/>
  <c r="J95" i="8"/>
  <c r="J82" i="8"/>
  <c r="J101" i="7"/>
  <c r="BK98" i="7"/>
  <c r="J92" i="7"/>
  <c r="BK88" i="7"/>
  <c r="BK105" i="6"/>
  <c r="J101" i="6"/>
  <c r="J89" i="6"/>
  <c r="BK412" i="5"/>
  <c r="J409" i="5"/>
  <c r="BK396" i="5"/>
  <c r="BK367" i="5"/>
  <c r="J355" i="5"/>
  <c r="J334" i="5"/>
  <c r="BK319" i="5"/>
  <c r="J298" i="5"/>
  <c r="BK286" i="5"/>
  <c r="J263" i="5"/>
  <c r="J245" i="5"/>
  <c r="J232" i="5"/>
  <c r="J220" i="5"/>
  <c r="BK206" i="5"/>
  <c r="BK191" i="5"/>
  <c r="J143" i="5"/>
  <c r="BK116" i="5"/>
  <c r="BK259" i="4"/>
  <c r="J252" i="4"/>
  <c r="BK239" i="4"/>
  <c r="J217" i="4"/>
  <c r="BK189" i="4"/>
  <c r="J163" i="4"/>
  <c r="BK129" i="4"/>
  <c r="J95" i="4"/>
  <c r="J84" i="3"/>
  <c r="J223" i="11"/>
  <c r="J217" i="11"/>
  <c r="BK211" i="11"/>
  <c r="BK193" i="11"/>
  <c r="BK175" i="11"/>
  <c r="BK157" i="11"/>
  <c r="BK141" i="11"/>
  <c r="J129" i="11"/>
  <c r="BK120" i="11"/>
  <c r="BK106" i="11"/>
  <c r="BK101" i="11"/>
  <c r="J95" i="11"/>
  <c r="J90" i="11"/>
  <c r="J113" i="10"/>
  <c r="J105" i="10"/>
  <c r="BK96" i="10"/>
  <c r="BK86" i="10"/>
  <c r="J96" i="9"/>
  <c r="BK101" i="8"/>
  <c r="J96" i="8"/>
  <c r="J91" i="8"/>
  <c r="BK105" i="7"/>
  <c r="BK89" i="7"/>
  <c r="J102" i="6"/>
  <c r="J94" i="6"/>
  <c r="J403" i="5"/>
  <c r="J373" i="5"/>
  <c r="J340" i="5"/>
  <c r="BK322" i="5"/>
  <c r="BK280" i="5"/>
  <c r="BK260" i="5"/>
  <c r="J249" i="5"/>
  <c r="BK237" i="5"/>
  <c r="J217" i="5"/>
  <c r="BK197" i="5"/>
  <c r="BK168" i="5"/>
  <c r="J125" i="5"/>
  <c r="J248" i="4"/>
  <c r="J224" i="4"/>
  <c r="J208" i="4"/>
  <c r="BK179" i="4"/>
  <c r="BK163" i="4"/>
  <c r="BK153" i="4"/>
  <c r="J126" i="4"/>
  <c r="BK90" i="3"/>
  <c r="BK86" i="2"/>
  <c r="BK222" i="11"/>
  <c r="BK219" i="11"/>
  <c r="J211" i="11"/>
  <c r="J206" i="11"/>
  <c r="BK198" i="11"/>
  <c r="J118" i="10"/>
  <c r="BK105" i="10"/>
  <c r="BK102" i="10"/>
  <c r="J98" i="10"/>
  <c r="BK89" i="10"/>
  <c r="BK85" i="10"/>
  <c r="BK99" i="9"/>
  <c r="J92" i="9"/>
  <c r="J102" i="8"/>
  <c r="BK93" i="8"/>
  <c r="J89" i="8"/>
  <c r="J85" i="8"/>
  <c r="J106" i="7"/>
  <c r="BK90" i="7"/>
  <c r="J106" i="6"/>
  <c r="BK100" i="6"/>
  <c r="J97" i="6"/>
  <c r="J86" i="6"/>
  <c r="J390" i="5"/>
  <c r="BK377" i="5"/>
  <c r="J343" i="5"/>
  <c r="J331" i="5"/>
  <c r="J316" i="5"/>
  <c r="BK310" i="5"/>
  <c r="J289" i="5"/>
  <c r="BK271" i="5"/>
  <c r="BK254" i="5"/>
  <c r="BK234" i="5"/>
  <c r="BK214" i="5"/>
  <c r="J197" i="5"/>
  <c r="J173" i="5"/>
  <c r="BK137" i="5"/>
  <c r="J106" i="5"/>
  <c r="BK252" i="4"/>
  <c r="J113" i="4"/>
  <c r="BK102" i="4"/>
  <c r="J85" i="2"/>
  <c r="BK227" i="11"/>
  <c r="J218" i="11"/>
  <c r="BK215" i="11"/>
  <c r="BK212" i="11"/>
  <c r="J207" i="11"/>
  <c r="J202" i="11"/>
  <c r="BK187" i="11"/>
  <c r="J163" i="11"/>
  <c r="J147" i="11"/>
  <c r="BK113" i="11"/>
  <c r="BK93" i="11"/>
  <c r="J111" i="10"/>
  <c r="J107" i="10"/>
  <c r="BK94" i="10"/>
  <c r="J99" i="9"/>
  <c r="J94" i="9"/>
  <c r="J87" i="9"/>
  <c r="J97" i="8"/>
  <c r="BK83" i="8"/>
  <c r="BK106" i="7"/>
  <c r="BK97" i="7"/>
  <c r="J91" i="7"/>
  <c r="J109" i="6"/>
  <c r="J104" i="6"/>
  <c r="BK91" i="6"/>
  <c r="J83" i="6"/>
  <c r="BK406" i="5"/>
  <c r="J405" i="5"/>
  <c r="J382" i="5"/>
  <c r="BK361" i="5"/>
  <c r="BK352" i="5"/>
  <c r="J310" i="5"/>
  <c r="J295" i="5"/>
  <c r="BK277" i="5"/>
  <c r="J267" i="5"/>
  <c r="BK253" i="5"/>
  <c r="BK241" i="5"/>
  <c r="J203" i="5"/>
  <c r="BK178" i="5"/>
  <c r="J140" i="5"/>
  <c r="BK119" i="5"/>
  <c r="BK96" i="5"/>
  <c r="J249" i="4"/>
  <c r="BK236" i="4"/>
  <c r="BK198" i="4"/>
  <c r="J176" i="4"/>
  <c r="BK147" i="4"/>
  <c r="BK130" i="4"/>
  <c r="BK104" i="4"/>
  <c r="J87" i="3"/>
  <c r="BK231" i="11"/>
  <c r="J219" i="11"/>
  <c r="J215" i="11"/>
  <c r="BK206" i="11"/>
  <c r="BK181" i="11"/>
  <c r="J154" i="11"/>
  <c r="J148" i="11"/>
  <c r="BK138" i="11"/>
  <c r="J123" i="11"/>
  <c r="BK110" i="11"/>
  <c r="J100" i="11"/>
  <c r="J94" i="11"/>
  <c r="BK89" i="11"/>
  <c r="J115" i="10"/>
  <c r="BK106" i="10"/>
  <c r="J97" i="10"/>
  <c r="J89" i="10"/>
  <c r="J97" i="9"/>
  <c r="BK103" i="8"/>
  <c r="J98" i="8"/>
  <c r="J94" i="8"/>
  <c r="J88" i="8"/>
  <c r="J98" i="7"/>
  <c r="BK85" i="7"/>
  <c r="BK108" i="6"/>
  <c r="BK97" i="6"/>
  <c r="BK84" i="6"/>
  <c r="J396" i="5"/>
  <c r="J370" i="5"/>
  <c r="J337" i="5"/>
  <c r="BK295" i="5"/>
  <c r="BK263" i="5"/>
  <c r="J250" i="5"/>
  <c r="J241" i="5"/>
  <c r="BK223" i="5"/>
  <c r="J200" i="5"/>
  <c r="J178" i="5"/>
  <c r="J155" i="5"/>
  <c r="J122" i="5"/>
  <c r="J90" i="5"/>
  <c r="BK220" i="4"/>
  <c r="BK205" i="4"/>
  <c r="J182" i="4"/>
  <c r="BK166" i="4"/>
  <c r="BK154" i="4"/>
  <c r="J129" i="4"/>
  <c r="J102" i="4"/>
  <c r="BK87" i="3"/>
  <c r="BK223" i="11"/>
  <c r="BK218" i="11"/>
  <c r="J210" i="11"/>
  <c r="BK203" i="11"/>
  <c r="J194" i="11"/>
  <c r="J190" i="11"/>
  <c r="BK178" i="11"/>
  <c r="J168" i="11"/>
  <c r="BK163" i="11"/>
  <c r="BK148" i="11"/>
  <c r="J132" i="11"/>
  <c r="BK123" i="11"/>
  <c r="J117" i="11"/>
  <c r="J110" i="11"/>
  <c r="J105" i="11"/>
  <c r="BK99" i="11"/>
  <c r="BK94" i="11"/>
  <c r="BK90" i="11"/>
  <c r="BK116" i="10"/>
  <c r="J109" i="10"/>
  <c r="BK100" i="10"/>
  <c r="BK95" i="10"/>
  <c r="BK90" i="10"/>
  <c r="J85" i="10"/>
  <c r="J95" i="9"/>
  <c r="J91" i="9"/>
  <c r="BK86" i="9"/>
  <c r="J101" i="8"/>
  <c r="BK97" i="8"/>
  <c r="J93" i="8"/>
  <c r="BK85" i="8"/>
  <c r="J107" i="7"/>
  <c r="BK102" i="7"/>
  <c r="J97" i="7"/>
  <c r="J93" i="7"/>
  <c r="BK87" i="7"/>
  <c r="J108" i="6"/>
  <c r="BK101" i="6"/>
  <c r="J93" i="6"/>
  <c r="BK89" i="6"/>
  <c r="BK85" i="6"/>
  <c r="BK403" i="5"/>
  <c r="J367" i="5"/>
  <c r="J361" i="5"/>
  <c r="J325" i="5"/>
  <c r="BK316" i="5"/>
  <c r="J292" i="5"/>
  <c r="BK268" i="5"/>
  <c r="BK250" i="5"/>
  <c r="J237" i="5"/>
  <c r="J185" i="5"/>
  <c r="BK143" i="5"/>
  <c r="J128" i="5"/>
  <c r="BK106" i="5"/>
  <c r="J93" i="5"/>
  <c r="J242" i="4"/>
  <c r="BK232" i="4"/>
  <c r="J220" i="4"/>
  <c r="BK208" i="4"/>
  <c r="J198" i="4"/>
  <c r="BK186" i="4"/>
  <c r="J179" i="4"/>
  <c r="J154" i="4"/>
  <c r="BK134" i="4"/>
  <c r="J121" i="4"/>
  <c r="BK90" i="4"/>
  <c r="J84" i="2"/>
  <c r="R83" i="2" l="1"/>
  <c r="R82" i="2"/>
  <c r="R81" i="2" s="1"/>
  <c r="BK83" i="3"/>
  <c r="BK82" i="3" s="1"/>
  <c r="J82" i="3" s="1"/>
  <c r="J60" i="3" s="1"/>
  <c r="R89" i="4"/>
  <c r="P146" i="4"/>
  <c r="R201" i="4"/>
  <c r="R89" i="5"/>
  <c r="T184" i="5"/>
  <c r="T88" i="5" s="1"/>
  <c r="T87" i="5" s="1"/>
  <c r="T210" i="5"/>
  <c r="R233" i="5"/>
  <c r="T389" i="5"/>
  <c r="P404" i="5"/>
  <c r="T82" i="6"/>
  <c r="R95" i="6"/>
  <c r="BK83" i="7"/>
  <c r="BK94" i="7"/>
  <c r="J94" i="7" s="1"/>
  <c r="J61" i="7" s="1"/>
  <c r="BK103" i="7"/>
  <c r="J103" i="7"/>
  <c r="J62" i="7" s="1"/>
  <c r="BK81" i="8"/>
  <c r="BK80" i="8" s="1"/>
  <c r="J80" i="8" s="1"/>
  <c r="J59" i="8" s="1"/>
  <c r="T83" i="9"/>
  <c r="T89" i="9"/>
  <c r="T98" i="9"/>
  <c r="P83" i="10"/>
  <c r="BK103" i="10"/>
  <c r="J103" i="10" s="1"/>
  <c r="J61" i="10" s="1"/>
  <c r="P103" i="10"/>
  <c r="BK114" i="10"/>
  <c r="J114" i="10" s="1"/>
  <c r="J62" i="10" s="1"/>
  <c r="T114" i="10"/>
  <c r="P83" i="2"/>
  <c r="P82" i="2" s="1"/>
  <c r="P81" i="2" s="1"/>
  <c r="AU55" i="1" s="1"/>
  <c r="T83" i="3"/>
  <c r="T82" i="3" s="1"/>
  <c r="T81" i="3" s="1"/>
  <c r="BK89" i="4"/>
  <c r="BK146" i="4"/>
  <c r="J146" i="4" s="1"/>
  <c r="J63" i="4" s="1"/>
  <c r="BK201" i="4"/>
  <c r="J201" i="4"/>
  <c r="J64" i="4" s="1"/>
  <c r="BK89" i="5"/>
  <c r="BK184" i="5"/>
  <c r="J184" i="5"/>
  <c r="J62" i="5" s="1"/>
  <c r="BK210" i="5"/>
  <c r="J210" i="5" s="1"/>
  <c r="J63" i="5" s="1"/>
  <c r="T233" i="5"/>
  <c r="R389" i="5"/>
  <c r="T404" i="5"/>
  <c r="BK82" i="6"/>
  <c r="BK95" i="6"/>
  <c r="J95" i="6"/>
  <c r="J61" i="6" s="1"/>
  <c r="P83" i="7"/>
  <c r="P94" i="7"/>
  <c r="P103" i="7"/>
  <c r="R81" i="8"/>
  <c r="R80" i="8"/>
  <c r="BK83" i="9"/>
  <c r="BK89" i="9"/>
  <c r="J89" i="9" s="1"/>
  <c r="J61" i="9" s="1"/>
  <c r="BK98" i="9"/>
  <c r="J98" i="9"/>
  <c r="J62" i="9" s="1"/>
  <c r="BK83" i="10"/>
  <c r="J83" i="10" s="1"/>
  <c r="J60" i="10" s="1"/>
  <c r="T83" i="10"/>
  <c r="T82" i="10"/>
  <c r="T103" i="10"/>
  <c r="P114" i="10"/>
  <c r="T83" i="2"/>
  <c r="T82" i="2"/>
  <c r="T81" i="2" s="1"/>
  <c r="R83" i="3"/>
  <c r="R82" i="3" s="1"/>
  <c r="R81" i="3" s="1"/>
  <c r="T89" i="4"/>
  <c r="R146" i="4"/>
  <c r="T201" i="4"/>
  <c r="P89" i="5"/>
  <c r="R184" i="5"/>
  <c r="R210" i="5"/>
  <c r="BK233" i="5"/>
  <c r="J233" i="5"/>
  <c r="J64" i="5" s="1"/>
  <c r="P389" i="5"/>
  <c r="BK404" i="5"/>
  <c r="J404" i="5"/>
  <c r="J67" i="5" s="1"/>
  <c r="R82" i="6"/>
  <c r="R81" i="6" s="1"/>
  <c r="P95" i="6"/>
  <c r="T83" i="7"/>
  <c r="T94" i="7"/>
  <c r="T103" i="7"/>
  <c r="P81" i="8"/>
  <c r="P80" i="8" s="1"/>
  <c r="AU61" i="1" s="1"/>
  <c r="R83" i="9"/>
  <c r="R89" i="9"/>
  <c r="R98" i="9"/>
  <c r="R83" i="10"/>
  <c r="R103" i="10"/>
  <c r="R114" i="10"/>
  <c r="BK83" i="2"/>
  <c r="J83" i="2"/>
  <c r="J61" i="2" s="1"/>
  <c r="P83" i="3"/>
  <c r="P82" i="3" s="1"/>
  <c r="P81" i="3" s="1"/>
  <c r="AU56" i="1" s="1"/>
  <c r="P89" i="4"/>
  <c r="T146" i="4"/>
  <c r="P201" i="4"/>
  <c r="T89" i="5"/>
  <c r="P184" i="5"/>
  <c r="P210" i="5"/>
  <c r="P233" i="5"/>
  <c r="BK389" i="5"/>
  <c r="J389" i="5"/>
  <c r="J65" i="5" s="1"/>
  <c r="R404" i="5"/>
  <c r="P82" i="6"/>
  <c r="P81" i="6"/>
  <c r="AU59" i="1" s="1"/>
  <c r="T95" i="6"/>
  <c r="R83" i="7"/>
  <c r="R94" i="7"/>
  <c r="R103" i="7"/>
  <c r="T81" i="8"/>
  <c r="T80" i="8" s="1"/>
  <c r="P83" i="9"/>
  <c r="P89" i="9"/>
  <c r="P98" i="9"/>
  <c r="BK88" i="11"/>
  <c r="J88" i="11"/>
  <c r="J61" i="11" s="1"/>
  <c r="P88" i="11"/>
  <c r="R88" i="11"/>
  <c r="T88" i="11"/>
  <c r="BK204" i="11"/>
  <c r="J204" i="11"/>
  <c r="J62" i="11" s="1"/>
  <c r="P204" i="11"/>
  <c r="R204" i="11"/>
  <c r="T204" i="11"/>
  <c r="BK209" i="11"/>
  <c r="J209" i="11"/>
  <c r="J63" i="11" s="1"/>
  <c r="P209" i="11"/>
  <c r="R209" i="11"/>
  <c r="T209" i="11"/>
  <c r="BE84" i="2"/>
  <c r="J52" i="3"/>
  <c r="BE93" i="3"/>
  <c r="BE104" i="4"/>
  <c r="BE110" i="4"/>
  <c r="BE117" i="4"/>
  <c r="BE130" i="4"/>
  <c r="BE134" i="4"/>
  <c r="BE143" i="4"/>
  <c r="BE153" i="4"/>
  <c r="BE154" i="4"/>
  <c r="BE157" i="4"/>
  <c r="BE160" i="4"/>
  <c r="BE166" i="4"/>
  <c r="BE179" i="4"/>
  <c r="BE189" i="4"/>
  <c r="BE192" i="4"/>
  <c r="BE220" i="4"/>
  <c r="BE236" i="4"/>
  <c r="BE239" i="4"/>
  <c r="BE245" i="4"/>
  <c r="BE248" i="4"/>
  <c r="F55" i="5"/>
  <c r="J81" i="5"/>
  <c r="BE93" i="5"/>
  <c r="BE106" i="5"/>
  <c r="BE122" i="5"/>
  <c r="BE137" i="5"/>
  <c r="BE155" i="5"/>
  <c r="BE168" i="5"/>
  <c r="BE173" i="5"/>
  <c r="BE185" i="5"/>
  <c r="BE191" i="5"/>
  <c r="BE197" i="5"/>
  <c r="BE200" i="5"/>
  <c r="BE211" i="5"/>
  <c r="BE220" i="5"/>
  <c r="BE229" i="5"/>
  <c r="BE254" i="5"/>
  <c r="BE286" i="5"/>
  <c r="BE289" i="5"/>
  <c r="BE328" i="5"/>
  <c r="BE334" i="5"/>
  <c r="BE355" i="5"/>
  <c r="BE382" i="5"/>
  <c r="BE390" i="5"/>
  <c r="BE393" i="5"/>
  <c r="BE399" i="5"/>
  <c r="BE405" i="5"/>
  <c r="E48" i="6"/>
  <c r="F78" i="6"/>
  <c r="BE91" i="6"/>
  <c r="BE96" i="6"/>
  <c r="BE105" i="6"/>
  <c r="BE109" i="6"/>
  <c r="J52" i="7"/>
  <c r="BE89" i="7"/>
  <c r="BE91" i="7"/>
  <c r="BE92" i="7"/>
  <c r="BE97" i="7"/>
  <c r="BE106" i="7"/>
  <c r="F55" i="8"/>
  <c r="BE83" i="8"/>
  <c r="BE86" i="8"/>
  <c r="BE91" i="8"/>
  <c r="BE96" i="8"/>
  <c r="BE103" i="8"/>
  <c r="J76" i="9"/>
  <c r="BE93" i="9"/>
  <c r="BE95" i="9"/>
  <c r="BE96" i="9"/>
  <c r="BE97" i="9"/>
  <c r="BE99" i="9"/>
  <c r="BE101" i="9"/>
  <c r="E48" i="10"/>
  <c r="BE88" i="10"/>
  <c r="BE91" i="10"/>
  <c r="BE97" i="10"/>
  <c r="BE104" i="10"/>
  <c r="BE107" i="10"/>
  <c r="BE110" i="10"/>
  <c r="BE112" i="10"/>
  <c r="E76" i="11"/>
  <c r="BE91" i="11"/>
  <c r="BE93" i="11"/>
  <c r="BE100" i="11"/>
  <c r="BE105" i="11"/>
  <c r="BE106" i="11"/>
  <c r="BE110" i="11"/>
  <c r="BE113" i="11"/>
  <c r="BE120" i="11"/>
  <c r="BE126" i="11"/>
  <c r="BE147" i="11"/>
  <c r="BE151" i="11"/>
  <c r="BE158" i="11"/>
  <c r="BE163" i="11"/>
  <c r="BE168" i="11"/>
  <c r="BE175" i="11"/>
  <c r="BE184" i="11"/>
  <c r="BE193" i="11"/>
  <c r="BE199" i="11"/>
  <c r="BE202" i="11"/>
  <c r="BE213" i="11"/>
  <c r="BE215" i="11"/>
  <c r="BE216" i="11"/>
  <c r="BE218" i="11"/>
  <c r="BE219" i="11"/>
  <c r="BE220" i="11"/>
  <c r="BE235" i="11"/>
  <c r="E48" i="2"/>
  <c r="F55" i="2"/>
  <c r="E48" i="3"/>
  <c r="E48" i="4"/>
  <c r="J81" i="4"/>
  <c r="BE108" i="4"/>
  <c r="BE121" i="4"/>
  <c r="BE129" i="4"/>
  <c r="BE171" i="4"/>
  <c r="BE176" i="4"/>
  <c r="BE198" i="4"/>
  <c r="BE202" i="4"/>
  <c r="BE211" i="4"/>
  <c r="BE214" i="4"/>
  <c r="BE228" i="4"/>
  <c r="BE249" i="4"/>
  <c r="BE252" i="4"/>
  <c r="BK258" i="4"/>
  <c r="BK257" i="4"/>
  <c r="J257" i="4" s="1"/>
  <c r="J66" i="4" s="1"/>
  <c r="BE90" i="5"/>
  <c r="BE96" i="5"/>
  <c r="BE128" i="5"/>
  <c r="BE131" i="5"/>
  <c r="BE181" i="5"/>
  <c r="BE188" i="5"/>
  <c r="BE194" i="5"/>
  <c r="BE217" i="5"/>
  <c r="BE238" i="5"/>
  <c r="BE266" i="5"/>
  <c r="BE267" i="5"/>
  <c r="BE268" i="5"/>
  <c r="BE283" i="5"/>
  <c r="BE307" i="5"/>
  <c r="BE313" i="5"/>
  <c r="BE319" i="5"/>
  <c r="BE322" i="5"/>
  <c r="BE325" i="5"/>
  <c r="BE343" i="5"/>
  <c r="BE364" i="5"/>
  <c r="BE373" i="5"/>
  <c r="BE377" i="5"/>
  <c r="J52" i="6"/>
  <c r="BE85" i="6"/>
  <c r="BE86" i="6"/>
  <c r="BE89" i="6"/>
  <c r="BE93" i="6"/>
  <c r="BE94" i="6"/>
  <c r="BE100" i="6"/>
  <c r="BE101" i="6"/>
  <c r="BE102" i="6"/>
  <c r="BE103" i="6"/>
  <c r="BE104" i="6"/>
  <c r="BE106" i="6"/>
  <c r="F79" i="7"/>
  <c r="BE87" i="7"/>
  <c r="BE90" i="7"/>
  <c r="BE96" i="7"/>
  <c r="BE100" i="7"/>
  <c r="BE107" i="7"/>
  <c r="E48" i="8"/>
  <c r="BE82" i="8"/>
  <c r="BE84" i="8"/>
  <c r="BE85" i="8"/>
  <c r="E72" i="9"/>
  <c r="BE84" i="9"/>
  <c r="BE91" i="9"/>
  <c r="BE92" i="9"/>
  <c r="BE94" i="9"/>
  <c r="J76" i="10"/>
  <c r="BE84" i="10"/>
  <c r="BE86" i="10"/>
  <c r="BE89" i="10"/>
  <c r="BE92" i="10"/>
  <c r="BE93" i="10"/>
  <c r="BE99" i="10"/>
  <c r="BE100" i="10"/>
  <c r="BE102" i="10"/>
  <c r="BE105" i="10"/>
  <c r="BE106" i="10"/>
  <c r="BE111" i="10"/>
  <c r="BE116" i="10"/>
  <c r="J52" i="11"/>
  <c r="F83" i="11"/>
  <c r="BE89" i="11"/>
  <c r="BE92" i="11"/>
  <c r="BE96" i="11"/>
  <c r="BE99" i="11"/>
  <c r="BE101" i="11"/>
  <c r="BE107" i="11"/>
  <c r="BE116" i="11"/>
  <c r="BE117" i="11"/>
  <c r="BE123" i="11"/>
  <c r="BE129" i="11"/>
  <c r="BE135" i="11"/>
  <c r="BE141" i="11"/>
  <c r="BE157" i="11"/>
  <c r="BE166" i="11"/>
  <c r="BE169" i="11"/>
  <c r="BE190" i="11"/>
  <c r="BE203" i="11"/>
  <c r="BE205" i="11"/>
  <c r="BE208" i="11"/>
  <c r="BE210" i="11"/>
  <c r="BE217" i="11"/>
  <c r="BE221" i="11"/>
  <c r="BE222" i="11"/>
  <c r="BE225" i="11"/>
  <c r="BE227" i="11"/>
  <c r="J52" i="2"/>
  <c r="BE85" i="2"/>
  <c r="F55" i="3"/>
  <c r="BE84" i="3"/>
  <c r="BE87" i="3"/>
  <c r="F55" i="4"/>
  <c r="BE95" i="4"/>
  <c r="BE99" i="4"/>
  <c r="BE113" i="4"/>
  <c r="BE123" i="4"/>
  <c r="BE126" i="4"/>
  <c r="BE147" i="4"/>
  <c r="BE163" i="4"/>
  <c r="BE182" i="4"/>
  <c r="BE186" i="4"/>
  <c r="BE195" i="4"/>
  <c r="BE205" i="4"/>
  <c r="BE208" i="4"/>
  <c r="BE217" i="4"/>
  <c r="BE224" i="4"/>
  <c r="BE232" i="4"/>
  <c r="BE256" i="4"/>
  <c r="BE259" i="4"/>
  <c r="E77" i="5"/>
  <c r="BE102" i="5"/>
  <c r="BE125" i="5"/>
  <c r="BE203" i="5"/>
  <c r="BE234" i="5"/>
  <c r="BE237" i="5"/>
  <c r="BE245" i="5"/>
  <c r="BE246" i="5"/>
  <c r="BE250" i="5"/>
  <c r="BE253" i="5"/>
  <c r="BE257" i="5"/>
  <c r="BE263" i="5"/>
  <c r="BE271" i="5"/>
  <c r="BE280" i="5"/>
  <c r="BE292" i="5"/>
  <c r="BE298" i="5"/>
  <c r="BE301" i="5"/>
  <c r="BE310" i="5"/>
  <c r="BE316" i="5"/>
  <c r="BE337" i="5"/>
  <c r="BE340" i="5"/>
  <c r="BE403" i="5"/>
  <c r="BE406" i="5"/>
  <c r="BE409" i="5"/>
  <c r="BE412" i="5"/>
  <c r="BE83" i="6"/>
  <c r="BE84" i="6"/>
  <c r="BE88" i="6"/>
  <c r="BE92" i="6"/>
  <c r="BE97" i="6"/>
  <c r="BE98" i="6"/>
  <c r="BE99" i="6"/>
  <c r="BE107" i="6"/>
  <c r="E48" i="7"/>
  <c r="BE101" i="7"/>
  <c r="BE105" i="7"/>
  <c r="J52" i="8"/>
  <c r="BE87" i="8"/>
  <c r="BE92" i="8"/>
  <c r="BE93" i="8"/>
  <c r="BE95" i="8"/>
  <c r="BE98" i="8"/>
  <c r="BE99" i="8"/>
  <c r="BE100" i="8"/>
  <c r="BE102" i="8"/>
  <c r="F79" i="9"/>
  <c r="BE85" i="9"/>
  <c r="BE86" i="9"/>
  <c r="BE100" i="9"/>
  <c r="F79" i="10"/>
  <c r="BE85" i="10"/>
  <c r="BE101" i="10"/>
  <c r="BE113" i="10"/>
  <c r="BE115" i="10"/>
  <c r="BE118" i="10"/>
  <c r="BE90" i="11"/>
  <c r="BE94" i="11"/>
  <c r="BE95" i="11"/>
  <c r="BE104" i="11"/>
  <c r="BE132" i="11"/>
  <c r="BE138" i="11"/>
  <c r="BE144" i="11"/>
  <c r="BE148" i="11"/>
  <c r="BE154" i="11"/>
  <c r="BE167" i="11"/>
  <c r="BE172" i="11"/>
  <c r="BE178" i="11"/>
  <c r="BE181" i="11"/>
  <c r="BE187" i="11"/>
  <c r="BE194" i="11"/>
  <c r="BE198" i="11"/>
  <c r="BE206" i="11"/>
  <c r="BE207" i="11"/>
  <c r="BE211" i="11"/>
  <c r="BE212" i="11"/>
  <c r="BE214" i="11"/>
  <c r="BE223" i="11"/>
  <c r="BE231" i="11"/>
  <c r="BE86" i="2"/>
  <c r="BE90" i="3"/>
  <c r="BE90" i="4"/>
  <c r="BE102" i="4"/>
  <c r="BE242" i="4"/>
  <c r="BK142" i="4"/>
  <c r="J142" i="4"/>
  <c r="J62" i="4"/>
  <c r="BK255" i="4"/>
  <c r="J255" i="4" s="1"/>
  <c r="J65" i="4" s="1"/>
  <c r="BE99" i="5"/>
  <c r="BE109" i="5"/>
  <c r="BE113" i="5"/>
  <c r="BE116" i="5"/>
  <c r="BE119" i="5"/>
  <c r="BE140" i="5"/>
  <c r="BE143" i="5"/>
  <c r="BE149" i="5"/>
  <c r="BE152" i="5"/>
  <c r="BE160" i="5"/>
  <c r="BE178" i="5"/>
  <c r="BE206" i="5"/>
  <c r="BE214" i="5"/>
  <c r="BE223" i="5"/>
  <c r="BE226" i="5"/>
  <c r="BE232" i="5"/>
  <c r="BE241" i="5"/>
  <c r="BE242" i="5"/>
  <c r="BE249" i="5"/>
  <c r="BE260" i="5"/>
  <c r="BE274" i="5"/>
  <c r="BE277" i="5"/>
  <c r="BE295" i="5"/>
  <c r="BE304" i="5"/>
  <c r="BE331" i="5"/>
  <c r="BE346" i="5"/>
  <c r="BE349" i="5"/>
  <c r="BE352" i="5"/>
  <c r="BE358" i="5"/>
  <c r="BE361" i="5"/>
  <c r="BE367" i="5"/>
  <c r="BE370" i="5"/>
  <c r="BE385" i="5"/>
  <c r="BE396" i="5"/>
  <c r="BK402" i="5"/>
  <c r="J402" i="5"/>
  <c r="J66" i="5"/>
  <c r="BE87" i="6"/>
  <c r="BE90" i="6"/>
  <c r="BE108" i="6"/>
  <c r="BE84" i="7"/>
  <c r="BE85" i="7"/>
  <c r="BE86" i="7"/>
  <c r="BE88" i="7"/>
  <c r="BE93" i="7"/>
  <c r="BE95" i="7"/>
  <c r="BE98" i="7"/>
  <c r="BE99" i="7"/>
  <c r="BE102" i="7"/>
  <c r="BE104" i="7"/>
  <c r="BE88" i="8"/>
  <c r="BE89" i="8"/>
  <c r="BE90" i="8"/>
  <c r="BE94" i="8"/>
  <c r="BE97" i="8"/>
  <c r="BE101" i="8"/>
  <c r="BE87" i="9"/>
  <c r="BE88" i="9"/>
  <c r="BE90" i="9"/>
  <c r="BE87" i="10"/>
  <c r="BE90" i="10"/>
  <c r="BE94" i="10"/>
  <c r="BE95" i="10"/>
  <c r="BE96" i="10"/>
  <c r="BE98" i="10"/>
  <c r="BE108" i="10"/>
  <c r="BE109" i="10"/>
  <c r="BE117" i="10"/>
  <c r="BK226" i="11"/>
  <c r="J226" i="11" s="1"/>
  <c r="J64" i="11" s="1"/>
  <c r="BK230" i="11"/>
  <c r="J230" i="11"/>
  <c r="J65" i="11" s="1"/>
  <c r="BK234" i="11"/>
  <c r="J234" i="11"/>
  <c r="J66" i="11"/>
  <c r="F35" i="2"/>
  <c r="BB55" i="1" s="1"/>
  <c r="F34" i="2"/>
  <c r="BA55" i="1"/>
  <c r="F37" i="5"/>
  <c r="BD58" i="1" s="1"/>
  <c r="F34" i="8"/>
  <c r="BA61" i="1"/>
  <c r="F37" i="3"/>
  <c r="BD56" i="1" s="1"/>
  <c r="F34" i="6"/>
  <c r="BA59" i="1"/>
  <c r="F36" i="11"/>
  <c r="BC64" i="1" s="1"/>
  <c r="F37" i="9"/>
  <c r="BD62" i="1"/>
  <c r="F36" i="5"/>
  <c r="BC58" i="1" s="1"/>
  <c r="F37" i="6"/>
  <c r="BD59" i="1"/>
  <c r="F34" i="4"/>
  <c r="BA57" i="1" s="1"/>
  <c r="F35" i="9"/>
  <c r="BB62" i="1"/>
  <c r="J34" i="6"/>
  <c r="AW59" i="1" s="1"/>
  <c r="F35" i="10"/>
  <c r="BB63" i="1"/>
  <c r="F36" i="7"/>
  <c r="BC60" i="1" s="1"/>
  <c r="F37" i="10"/>
  <c r="BD63" i="1"/>
  <c r="F37" i="7"/>
  <c r="BD60" i="1" s="1"/>
  <c r="F34" i="10"/>
  <c r="BA63" i="1"/>
  <c r="J34" i="4"/>
  <c r="AW57" i="1" s="1"/>
  <c r="F37" i="8"/>
  <c r="BD61" i="1"/>
  <c r="J34" i="2"/>
  <c r="AW55" i="1" s="1"/>
  <c r="F37" i="11"/>
  <c r="BD64" i="1"/>
  <c r="J34" i="8"/>
  <c r="AW61" i="1" s="1"/>
  <c r="F36" i="9"/>
  <c r="BC62" i="1"/>
  <c r="F36" i="2"/>
  <c r="BC55" i="1" s="1"/>
  <c r="F34" i="3"/>
  <c r="BA56" i="1"/>
  <c r="F36" i="8"/>
  <c r="BC61" i="1" s="1"/>
  <c r="F36" i="3"/>
  <c r="BC56" i="1"/>
  <c r="F37" i="4"/>
  <c r="BD57" i="1" s="1"/>
  <c r="F36" i="4"/>
  <c r="BC57" i="1"/>
  <c r="F35" i="6"/>
  <c r="BB59" i="1" s="1"/>
  <c r="J34" i="3"/>
  <c r="AW56" i="1"/>
  <c r="F34" i="5"/>
  <c r="BA58" i="1" s="1"/>
  <c r="F35" i="5"/>
  <c r="BB58" i="1"/>
  <c r="F35" i="4"/>
  <c r="BB57" i="1" s="1"/>
  <c r="J34" i="9"/>
  <c r="AW62" i="1"/>
  <c r="F36" i="6"/>
  <c r="BC59" i="1" s="1"/>
  <c r="J34" i="7"/>
  <c r="AW60" i="1"/>
  <c r="F34" i="11"/>
  <c r="BA64" i="1" s="1"/>
  <c r="J34" i="11"/>
  <c r="AW64" i="1"/>
  <c r="F34" i="9"/>
  <c r="BA62" i="1" s="1"/>
  <c r="F36" i="10"/>
  <c r="BC63" i="1"/>
  <c r="F34" i="7"/>
  <c r="BA60" i="1" s="1"/>
  <c r="F35" i="3"/>
  <c r="BB56" i="1"/>
  <c r="J34" i="5"/>
  <c r="AW58" i="1" s="1"/>
  <c r="F35" i="7"/>
  <c r="BB60" i="1"/>
  <c r="F35" i="8"/>
  <c r="BB61" i="1" s="1"/>
  <c r="F37" i="2"/>
  <c r="BD55" i="1"/>
  <c r="J34" i="10"/>
  <c r="AW63" i="1" s="1"/>
  <c r="F35" i="11"/>
  <c r="BB64" i="1"/>
  <c r="P82" i="9" l="1"/>
  <c r="AU62" i="1"/>
  <c r="R82" i="10"/>
  <c r="P87" i="11"/>
  <c r="P86" i="11"/>
  <c r="AU64" i="1"/>
  <c r="R82" i="7"/>
  <c r="T82" i="7"/>
  <c r="P88" i="5"/>
  <c r="P87" i="5"/>
  <c r="AU58" i="1"/>
  <c r="BK82" i="9"/>
  <c r="J82" i="9"/>
  <c r="P82" i="7"/>
  <c r="AU60" i="1"/>
  <c r="BK81" i="6"/>
  <c r="J81" i="6"/>
  <c r="J59" i="6"/>
  <c r="BK88" i="5"/>
  <c r="J88" i="5" s="1"/>
  <c r="J60" i="5" s="1"/>
  <c r="P82" i="10"/>
  <c r="AU63" i="1"/>
  <c r="T82" i="9"/>
  <c r="T81" i="6"/>
  <c r="R88" i="5"/>
  <c r="R87" i="5"/>
  <c r="T87" i="11"/>
  <c r="T86" i="11"/>
  <c r="R88" i="4"/>
  <c r="R87" i="4"/>
  <c r="P88" i="4"/>
  <c r="P87" i="4"/>
  <c r="AU57" i="1"/>
  <c r="T88" i="4"/>
  <c r="T87" i="4" s="1"/>
  <c r="BK82" i="7"/>
  <c r="J82" i="7"/>
  <c r="J59" i="7"/>
  <c r="R87" i="11"/>
  <c r="R86" i="11"/>
  <c r="R82" i="9"/>
  <c r="BK88" i="4"/>
  <c r="BK87" i="4" s="1"/>
  <c r="J87" i="4" s="1"/>
  <c r="J59" i="4" s="1"/>
  <c r="J83" i="3"/>
  <c r="J61" i="3" s="1"/>
  <c r="J83" i="7"/>
  <c r="J60" i="7"/>
  <c r="J81" i="8"/>
  <c r="J60" i="8" s="1"/>
  <c r="BK82" i="10"/>
  <c r="J82" i="10"/>
  <c r="BK82" i="2"/>
  <c r="J82" i="2" s="1"/>
  <c r="J60" i="2" s="1"/>
  <c r="BK81" i="3"/>
  <c r="J81" i="3"/>
  <c r="J59" i="3" s="1"/>
  <c r="J89" i="4"/>
  <c r="J61" i="4"/>
  <c r="J258" i="4"/>
  <c r="J67" i="4" s="1"/>
  <c r="J89" i="5"/>
  <c r="J61" i="5"/>
  <c r="J82" i="6"/>
  <c r="J60" i="6" s="1"/>
  <c r="J83" i="9"/>
  <c r="J60" i="9"/>
  <c r="BK87" i="11"/>
  <c r="J87" i="11" s="1"/>
  <c r="J60" i="11" s="1"/>
  <c r="J30" i="10"/>
  <c r="AG63" i="1"/>
  <c r="J33" i="4"/>
  <c r="AV57" i="1" s="1"/>
  <c r="AT57" i="1" s="1"/>
  <c r="J30" i="8"/>
  <c r="AG61" i="1" s="1"/>
  <c r="J33" i="6"/>
  <c r="AV59" i="1"/>
  <c r="AT59" i="1"/>
  <c r="F33" i="9"/>
  <c r="AZ62" i="1"/>
  <c r="J33" i="11"/>
  <c r="AV64" i="1"/>
  <c r="AT64" i="1" s="1"/>
  <c r="BA54" i="1"/>
  <c r="W30" i="1"/>
  <c r="J33" i="8"/>
  <c r="AV61" i="1" s="1"/>
  <c r="AT61" i="1" s="1"/>
  <c r="J30" i="9"/>
  <c r="AG62" i="1"/>
  <c r="F33" i="7"/>
  <c r="AZ60" i="1" s="1"/>
  <c r="F33" i="11"/>
  <c r="AZ64" i="1"/>
  <c r="F33" i="4"/>
  <c r="AZ57" i="1" s="1"/>
  <c r="F33" i="5"/>
  <c r="AZ58" i="1"/>
  <c r="BB54" i="1"/>
  <c r="W31" i="1" s="1"/>
  <c r="J33" i="7"/>
  <c r="AV60" i="1"/>
  <c r="AT60" i="1" s="1"/>
  <c r="F33" i="3"/>
  <c r="AZ56" i="1"/>
  <c r="F33" i="10"/>
  <c r="AZ63" i="1" s="1"/>
  <c r="J33" i="5"/>
  <c r="AV58" i="1"/>
  <c r="AT58" i="1"/>
  <c r="BD54" i="1"/>
  <c r="W33" i="1"/>
  <c r="BC54" i="1"/>
  <c r="AY54" i="1"/>
  <c r="J33" i="9"/>
  <c r="AV62" i="1"/>
  <c r="AT62" i="1"/>
  <c r="F33" i="6"/>
  <c r="AZ59" i="1" s="1"/>
  <c r="J33" i="2"/>
  <c r="AV55" i="1"/>
  <c r="AT55" i="1"/>
  <c r="J33" i="3"/>
  <c r="AV56" i="1"/>
  <c r="AT56" i="1"/>
  <c r="F33" i="2"/>
  <c r="AZ55" i="1" s="1"/>
  <c r="F33" i="8"/>
  <c r="AZ61" i="1"/>
  <c r="J33" i="10"/>
  <c r="AV63" i="1" s="1"/>
  <c r="AT63" i="1" s="1"/>
  <c r="J39" i="8" l="1"/>
  <c r="J39" i="9"/>
  <c r="J39" i="10"/>
  <c r="BK87" i="5"/>
  <c r="J87" i="5" s="1"/>
  <c r="J30" i="5" s="1"/>
  <c r="AG58" i="1" s="1"/>
  <c r="AN58" i="1" s="1"/>
  <c r="J59" i="9"/>
  <c r="J59" i="10"/>
  <c r="J88" i="4"/>
  <c r="J60" i="4" s="1"/>
  <c r="BK86" i="11"/>
  <c r="J86" i="11"/>
  <c r="J59" i="11"/>
  <c r="BK81" i="2"/>
  <c r="J81" i="2"/>
  <c r="J59" i="2"/>
  <c r="AN62" i="1"/>
  <c r="AN63" i="1"/>
  <c r="AN61" i="1"/>
  <c r="AU54" i="1"/>
  <c r="W32" i="1"/>
  <c r="AZ54" i="1"/>
  <c r="AV54" i="1"/>
  <c r="AK29" i="1"/>
  <c r="AX54" i="1"/>
  <c r="J30" i="6"/>
  <c r="AG59" i="1"/>
  <c r="AN59" i="1"/>
  <c r="AW54" i="1"/>
  <c r="AK30" i="1" s="1"/>
  <c r="J30" i="7"/>
  <c r="AG60" i="1"/>
  <c r="AN60" i="1"/>
  <c r="J30" i="3"/>
  <c r="AG56" i="1"/>
  <c r="AN56" i="1"/>
  <c r="J30" i="4"/>
  <c r="AG57" i="1"/>
  <c r="AN57" i="1" s="1"/>
  <c r="J39" i="3" l="1"/>
  <c r="J39" i="4"/>
  <c r="J39" i="5"/>
  <c r="J59" i="5"/>
  <c r="J39" i="7"/>
  <c r="J39" i="6"/>
  <c r="W29" i="1"/>
  <c r="J30" i="2"/>
  <c r="AG55" i="1" s="1"/>
  <c r="AN55" i="1" s="1"/>
  <c r="AT54" i="1"/>
  <c r="J30" i="11"/>
  <c r="AG64" i="1" s="1"/>
  <c r="AN64" i="1" s="1"/>
  <c r="J39" i="2" l="1"/>
  <c r="J39" i="11"/>
  <c r="AG54" i="1"/>
  <c r="AK26" i="1"/>
  <c r="AK35" i="1" s="1"/>
  <c r="AN54" i="1" l="1"/>
</calcChain>
</file>

<file path=xl/sharedStrings.xml><?xml version="1.0" encoding="utf-8"?>
<sst xmlns="http://schemas.openxmlformats.org/spreadsheetml/2006/main" count="10884" uniqueCount="1704">
  <si>
    <t>Export Komplet</t>
  </si>
  <si>
    <t>VZ</t>
  </si>
  <si>
    <t>2.0</t>
  </si>
  <si>
    <t>ZAMOK</t>
  </si>
  <si>
    <t>False</t>
  </si>
  <si>
    <t>{5ed0a421-579f-434b-a705-1ed1d186911a}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</si>
  <si>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</si>
  <si>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</si>
  <si>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</si>
  <si>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</si>
  <si>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</si>
  <si>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</si>
  <si>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</si>
  <si>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</si>
  <si>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</si>
  <si>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</si>
  <si>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</si>
  <si>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Sportovní hala Sušice - Venkovní stavební objekty</t>
  </si>
  <si>
    <t>KSO:</t>
  </si>
  <si>
    <t/>
  </si>
  <si>
    <t>CC-CZ:</t>
  </si>
  <si>
    <t>Místo:</t>
  </si>
  <si>
    <t xml:space="preserve"> </t>
  </si>
  <si>
    <t>Datum:</t>
  </si>
  <si>
    <t>20. 5. 2019</t>
  </si>
  <si>
    <t>Zadavatel:</t>
  </si>
  <si>
    <t>IČ:</t>
  </si>
  <si>
    <t>Město Sušice, nám. Svobody 138, 342 01 Sušice</t>
  </si>
  <si>
    <t>DIČ:</t>
  </si>
  <si>
    <t>Uchazeč:</t>
  </si>
  <si>
    <t>Vyplň údaj</t>
  </si>
  <si>
    <t>Projektant:</t>
  </si>
  <si>
    <t>APRIS 3MP s.r.o., Baarova 36, 140 00 Praha 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</si>
  <si>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</si>
  <si>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</si>
  <si>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</si>
  <si>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Nedílnou součástí výkazu výměr je projektová dokumentace společnosti APRIS 3MP, s.r.o. z 08/2017 (revize 03/2019), kde jsou řešení blíže popsána. Změny projektu podléhají autorským právům spol. APRIS 3MP, s.r.o. 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a nemůže být brán zřetel. Veškeré použité zařízení a materiály musí být schválené pro použití v ČR, musí k nim být dodána veškerá potřebná technická dokumentace v českém jazyce, příslušné atesty, případně doklady o shodě. Veškeré zařízení a materiály se rozumí včetně dodávky, montáže a elektrického připojení či technologického a programového vybavení, včetně veškerého potřebného pomocného materiálu (montážní materiál, propojovací krabičky, spojovací materiál, kabelové kanály...). Objem hald stavebního rumu v areálu byl určen dle zaměření dodaného investorem. Uvedené komponenty dle obchodních názvů v žádném případě nezavazují dodavatele stavby instalovat tyto komponenty od konkrétního výrobce aplikovat. Specifikace slouží pouze jako etalon pro stanovení technické úrovně, provedení a vybavení těchto komponentů. Po odsouhlasení předložené realizační dokumentace budou investorovi a GP předloženy k odsouhlasení všechny vyžádané vzorky jednotlivých prvků dodávky. Předáno včetně jednotlivých technických a katalogových listů. Výroba a předložení vzorků je započítaná v ceně díla a nebude hrazena zvlášť. Dodavatel přebírá veškerou odpovědnost za svou technickou koncepci, za své výpočty, za nárysy, za rozměry a za následky z nich plynoucí. Dodavatel musí předat podrobné plány, z nichž je dobře patrné vykonávání jednotlivých prací. Schválení dokumentace nelze použít jako pozdější námitku, vyskytnou-li se následky plynoucí z úprav nevyznačených v dokumentaci a neohlášených během prací. Po skončení díla dodavatel zpracuje dokumentaci skutečného provedení, která bude obsahovat skutečné provedení s vyznačením odchylek oproti projektu. Povinnost dodavatele je zajištění realizačního či dílenského projektu. Dodavatel na základě podkladů od GP a vlastního měření skutečného provedení prostor zhotoví dílenskou dokumentaci, kterou předloží ke kontrole GP. Uchazeč je povinen překontrolovat výpočty výměr a projektovou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</si>
  <si>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</si>
  <si>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</si>
  <si>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</si>
  <si>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</si>
  <si>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</si>
  <si>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</si>
  <si>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</si>
  <si>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</si>
  <si>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</si>
  <si>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</si>
  <si>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</si>
  <si>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</si>
  <si>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</si>
  <si>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</si>
  <si>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</si>
  <si>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</si>
  <si>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</si>
  <si>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</si>
  <si>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</si>
  <si>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</si>
  <si>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</si>
  <si>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</si>
  <si>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</si>
  <si>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</si>
  <si>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</si>
  <si>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</si>
  <si>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</si>
  <si>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</si>
  <si>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</si>
  <si>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</si>
  <si>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</si>
  <si>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</si>
  <si>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</si>
  <si>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</si>
  <si>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</si>
  <si>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</si>
  <si>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</si>
  <si>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</si>
  <si>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</si>
  <si>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</si>
  <si>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</si>
  <si>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</si>
  <si>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</si>
  <si>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{9529638d-a9eb-4b89-8a60-e270acfea585}</t>
  </si>
  <si>
    <t>2</t>
  </si>
  <si>
    <t>ON</t>
  </si>
  <si>
    <t>Ostatní náklady</t>
  </si>
  <si>
    <t>{2add390c-b0d0-48d6-b9f7-d1212d2fefe9}</t>
  </si>
  <si>
    <t>SO-02</t>
  </si>
  <si>
    <t>Areál - dopravní napojení, komunikace a zpevněné plochy</t>
  </si>
  <si>
    <t>{78a41065-c019-4485-910c-2c8925fdfffc}</t>
  </si>
  <si>
    <t>SO-03</t>
  </si>
  <si>
    <t>Systém likvidace dešťových vod vč. napojení na dešťovou kanalizaci</t>
  </si>
  <si>
    <t>{7dde36f2-650f-47be-a7b0-611f6459b6f1}</t>
  </si>
  <si>
    <t>SO-04</t>
  </si>
  <si>
    <t>Přípojka - kanalizace splašková</t>
  </si>
  <si>
    <t>{b28cbd42-53e8-4563-962a-5cc2394d6ff3}</t>
  </si>
  <si>
    <t>SO-05</t>
  </si>
  <si>
    <t>Přípojka - vodovod</t>
  </si>
  <si>
    <t>{6ee0c383-fe77-449f-b4aa-8e6a8899ac09}</t>
  </si>
  <si>
    <t>SO-06</t>
  </si>
  <si>
    <t>Přípojka - teplovod</t>
  </si>
  <si>
    <t>{e01cc246-d122-44cf-ae70-be74729faaaf}</t>
  </si>
  <si>
    <t>SO-07</t>
  </si>
  <si>
    <t>Areálové rozvody elektrické energie</t>
  </si>
  <si>
    <t>{1bbbbb9d-9cf1-426b-8e56-038da027f96a}</t>
  </si>
  <si>
    <t>SO-09</t>
  </si>
  <si>
    <t>Veřejné osvětlení</t>
  </si>
  <si>
    <t>{b9a553e8-56c4-48bc-be12-38eaa2cc1baa}</t>
  </si>
  <si>
    <t>SO-10</t>
  </si>
  <si>
    <t>Sadové úpravy</t>
  </si>
  <si>
    <t>{2a839ed9-99b8-4c94-98b3-1d965cce715f}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</si>
  <si>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</si>
  <si>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</si>
  <si>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</si>
  <si>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</si>
  <si>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</si>
  <si>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</si>
  <si>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</si>
  <si>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>HSV - HSV</t>
  </si>
  <si>
    <t xml:space="preserve">    800 - Vedlejší rozpočtové náklady (NUS)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</si>
  <si>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</si>
  <si>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</si>
  <si>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</si>
  <si>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</si>
  <si>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</si>
  <si>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</si>
  <si>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</si>
  <si>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</si>
  <si>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</si>
  <si>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</si>
  <si>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</si>
  <si>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</si>
  <si>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</si>
  <si>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</si>
  <si>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</si>
  <si>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800</t>
  </si>
  <si>
    <t>Vedlejší rozpočtové náklady (NUS)</t>
  </si>
  <si>
    <t>K</t>
  </si>
  <si>
    <t>800100100</t>
  </si>
  <si>
    <t>Zařízení staveniště</t>
  </si>
  <si>
    <t>soubor</t>
  </si>
  <si>
    <t>4</t>
  </si>
  <si>
    <t>-1665701836</t>
  </si>
  <si>
    <t>800100200</t>
  </si>
  <si>
    <t>Územní vlivy</t>
  </si>
  <si>
    <t>2029337211</t>
  </si>
  <si>
    <t>3</t>
  </si>
  <si>
    <t>800100300</t>
  </si>
  <si>
    <t>Provozní vlivy</t>
  </si>
  <si>
    <t>1859086755</t>
  </si>
  <si>
    <t>ON - Ostatní náklady</t>
  </si>
  <si>
    <t>HSV - Ostatní náklady</t>
  </si>
  <si>
    <t xml:space="preserve">    800 - Ostatní náklady</t>
  </si>
  <si>
    <t>Zajištění dopravně inženýrského rozhodnutí</t>
  </si>
  <si>
    <t>-772341746</t>
  </si>
  <si>
    <t>VV</t>
  </si>
  <si>
    <t>Součet</t>
  </si>
  <si>
    <t>DSPS včetně geodetického zaměření</t>
  </si>
  <si>
    <t>1676479088</t>
  </si>
  <si>
    <t>Vytyčení sítí</t>
  </si>
  <si>
    <t>1309349736</t>
  </si>
  <si>
    <t>800100400</t>
  </si>
  <si>
    <t>Náklady na doplnění detailů RPD</t>
  </si>
  <si>
    <t>-275937812</t>
  </si>
  <si>
    <t>SO-02 - Areál - dopravní napojení, komunikace a zpevněné plochy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</si>
  <si>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</si>
  <si>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</si>
  <si>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</si>
  <si>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</si>
  <si>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</si>
  <si>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998 - Přesun hmot</t>
  </si>
  <si>
    <t xml:space="preserve">    VRN9 - Ostatní náklady</t>
  </si>
  <si>
    <t>Práce a dodávky HSV</t>
  </si>
  <si>
    <t>Zemní práce</t>
  </si>
  <si>
    <t>113154112-1</t>
  </si>
  <si>
    <t>Frézování živičného podkladu nebo krytu s naložením na dopravní prostředek plochy do 500 m2 bez překážek v trase pruhu šířky do 0,5 m, tloušťky vrstvy 40 mm vč. likvidace frézované</t>
  </si>
  <si>
    <t>m2</t>
  </si>
  <si>
    <t>-210830662</t>
  </si>
  <si>
    <t>P</t>
  </si>
  <si>
    <t>Poznámka k položce:_x000D_
"Napojení vozovky na stávající stav (u obrubníku) povrch - položka včetně odvozu a likvidace frézované dle dispozic zhotovitele"</t>
  </si>
  <si>
    <t>"frézování š. 0,5m"  32</t>
  </si>
  <si>
    <t>"frézování š. 0,25m"  16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</si>
  <si>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</si>
  <si>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</si>
  <si>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</si>
  <si>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1975403412</t>
  </si>
  <si>
    <t>Poznámka k položce:_x000D_
"předpoklad přemístění materiálu do 250m a následné použití v rámci sadových úprav, o využití rozhodne geolog"</t>
  </si>
  <si>
    <t>"sejmutí  v místě budoucích komunikací a zpevněných ploch tl. cca 0,3m (dle místních podmínek)"  200*0,3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</si>
  <si>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</si>
  <si>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</si>
  <si>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996138845</t>
  </si>
  <si>
    <t>"zemní práce - výkop"  400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</si>
  <si>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</si>
  <si>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</si>
  <si>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154014831</t>
  </si>
  <si>
    <t>Poznámka k položce:_x000D_
"lepivost 50%"</t>
  </si>
  <si>
    <t>5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</si>
  <si>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</si>
  <si>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</si>
  <si>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974869618</t>
  </si>
  <si>
    <t>Poznámka k položce:_x000D_
"položka čerpána pouze se souhlasem investora, podle výsledků zatěžovacích zkoušek na základě doporučení geologa"</t>
  </si>
  <si>
    <t>"zemní práce - případná sanace silniční pláně - aktivní zóna"  4340*0,5</t>
  </si>
  <si>
    <t>6</t>
  </si>
  <si>
    <t>122202209-1</t>
  </si>
  <si>
    <t>-917063911</t>
  </si>
  <si>
    <t>Poznámka k položce:_x000D_
"položka čerpána pouze se souhlasem investora, podle výsledků zatěžovacích zkoušek na základě doporučení geologa"; "lepivost 50%"</t>
  </si>
  <si>
    <t>7</t>
  </si>
  <si>
    <t>162701105-1</t>
  </si>
  <si>
    <t>Vodorovné přemístění výkopku/sypaniny z horniny tř. 1 až 4 na skládku dle dodavatele stavby včetně uložení</t>
  </si>
  <si>
    <t>-638980390</t>
  </si>
  <si>
    <t>8</t>
  </si>
  <si>
    <t>162701105-2</t>
  </si>
  <si>
    <t>-1177112141</t>
  </si>
  <si>
    <t>9</t>
  </si>
  <si>
    <t>171102111</t>
  </si>
  <si>
    <t>Uložení sypaniny do zhutněných násypů pro dálnice a letiště s rozprostřením sypaniny ve vrstvách, s hrubým urovnáním a uzavřením povrchu násypu z hornin nesoudržných sypkých v aktivní zóně</t>
  </si>
  <si>
    <t>-665488370</t>
  </si>
  <si>
    <t>"materiál vhodný do aktivní zóny a do násypů tl. 500 mm, vč. separ. geotextilie pro oddělení sanační vrstvy od podložních a bočních zemin"  4340*0,5</t>
  </si>
  <si>
    <t>10</t>
  </si>
  <si>
    <t>M</t>
  </si>
  <si>
    <t>583312010-1</t>
  </si>
  <si>
    <t>štěrkopísek netříděný stabilizační zemina</t>
  </si>
  <si>
    <t>t</t>
  </si>
  <si>
    <t>297938429</t>
  </si>
  <si>
    <t>11</t>
  </si>
  <si>
    <t>171102112</t>
  </si>
  <si>
    <t>Uložení sypaniny do zhutněných násypů pro dálnice a letiště s rozprostřením sypaniny ve vrstvách, s hrubým urovnáním a uzavřením povrchu násypu z hornin nesoudržných sypkých mimo aktivní zónu</t>
  </si>
  <si>
    <t>1480558035</t>
  </si>
  <si>
    <t>"zemní práce - násyp"  590</t>
  </si>
  <si>
    <t>12</t>
  </si>
  <si>
    <t>583312010</t>
  </si>
  <si>
    <t>1981834143</t>
  </si>
  <si>
    <t>"zemní práce - násyp"  590*2,1</t>
  </si>
  <si>
    <t>13</t>
  </si>
  <si>
    <t>171201211</t>
  </si>
  <si>
    <t>Uložení sypaniny poplatek za uložení sypaniny na skládce (skládkovné)</t>
  </si>
  <si>
    <t>1381934403</t>
  </si>
  <si>
    <t>14</t>
  </si>
  <si>
    <t>171201211-1</t>
  </si>
  <si>
    <t>-1416601881</t>
  </si>
  <si>
    <t>"zemní práce - případná sanace silniční pláně - aktivní zóna"  4340*0,5*1,8</t>
  </si>
  <si>
    <t>181202305-1</t>
  </si>
  <si>
    <t>Úprava pláně na stavbách dálnic na násypech se zhutněním Edef,2=45 MPa</t>
  </si>
  <si>
    <t>-1771759780</t>
  </si>
  <si>
    <t>"Plocha vozovky a příčných prahů s krytem živičným (D1-N-2, TDZ V)"  1770</t>
  </si>
  <si>
    <t>"Parkovací stání s krytem dlážděným cementobetonovou dlažbou a konstrukcí ve složení (D2-D-1, TDZ VI)"  870</t>
  </si>
  <si>
    <t>"Vodorovné značení v parkovacím stání s krytem dlážděným cementobetonovou dlažbou (D2-D-1, TDZ VI)"  50</t>
  </si>
  <si>
    <t>"Komunikace pro pěší s krytem dlážděným cementobetonovou skladebnou dlažbou (D2-D-1, TDZ CH)"  1623</t>
  </si>
  <si>
    <t>"Reliéfní cementobetonová dlažba (D2-D-1, TDZ CH)" 40</t>
  </si>
  <si>
    <t>"Umělá vodící linie (drážky) s konstrukcí ve složení (D2-D-1, TDZ CH)" 7</t>
  </si>
  <si>
    <t>Zakládání</t>
  </si>
  <si>
    <t>16</t>
  </si>
  <si>
    <t>212755214-1</t>
  </si>
  <si>
    <t>Podélná štěrková drenáž včetně trubky PVC DN100 a geotextilie, osazení a dodávka, vč. napojení a potřebných zemních prací - kompletní provedení</t>
  </si>
  <si>
    <t>m</t>
  </si>
  <si>
    <t>1776032157</t>
  </si>
  <si>
    <t>"podélná štěrková drenáž včetně trubky PVC DN100 a geotextilie, osazení a dodávka, vč. napojení a potřebných zemních prací"  505</t>
  </si>
  <si>
    <t>Komunikace</t>
  </si>
  <si>
    <t>17</t>
  </si>
  <si>
    <t>564851111</t>
  </si>
  <si>
    <t>Podklad ze štěrkodrti ŠD 0/32 s rozprostřením a zhutněním, po zhutnění tl. 150 mm</t>
  </si>
  <si>
    <t>1549037946</t>
  </si>
  <si>
    <t>"Plocha vozovky a příčných prahů s krytem živičným (D1-N-2, TDZ V) ŠDA fr. 0/63"  2*1790</t>
  </si>
  <si>
    <t>"Komunikace pro pěší s krytem dlážděným cementobetonovou skladebnou dlažbou (D2-D-1, TDZ CH) min. ŠDB fr. 0/63"  1480</t>
  </si>
  <si>
    <t>"Reliéfní cementobetonová dlažba (D2-D-1, TDZ CH), min. ŠDB fr. 0/63" 33</t>
  </si>
  <si>
    <t>"Umělá vodící linie (drážky) (D2-D-1, TDZ CH), min. ŠDB fr. 0/63" 7</t>
  </si>
  <si>
    <t>18</t>
  </si>
  <si>
    <t>564861111</t>
  </si>
  <si>
    <t>Podklad ze štěrkodrti ŠD s rozprostřením a zhutněním, po zhutnění tl. 200 mm</t>
  </si>
  <si>
    <t>-676484934</t>
  </si>
  <si>
    <t>19</t>
  </si>
  <si>
    <t>565155121</t>
  </si>
  <si>
    <t>Asfaltový beton vrstva podkladní ACP 16 (obalované kamenivo střednězrnné - OKS) s rozprostřením a zhutněním v pruhu šířky přes 3 m, po zhutnění tl. 70 mm</t>
  </si>
  <si>
    <t>-1890201473</t>
  </si>
  <si>
    <t>"Plocha vozovky a příčných prahů s krytem živičným (D1-N-2, TDZ V), ACP 16+"  1790</t>
  </si>
  <si>
    <t>20</t>
  </si>
  <si>
    <t>573111112</t>
  </si>
  <si>
    <t>Postřik infiltrační PI z asfaltu silničního s posypem kamenivem, v množství 1,00 kg/m2</t>
  </si>
  <si>
    <t>2079610941</t>
  </si>
  <si>
    <t>"Plocha vozovky a příčných prahů s krytem živičným a konstrukcí ve složení (D1-N-2, TDZ V), PI, A"  1790</t>
  </si>
  <si>
    <t>573231106</t>
  </si>
  <si>
    <t>Postřik spojovací PS bez posypu kamenivem ze silniční emulze, v množství do 0,30 kg/m2</t>
  </si>
  <si>
    <t>917021679</t>
  </si>
  <si>
    <t>"Plocha vozovky a příčných prahů s krytem živičným (D1-N-2, TDZ V), PS, E 0,2 kg/m2"  2*1790</t>
  </si>
  <si>
    <t>22</t>
  </si>
  <si>
    <t>577134121</t>
  </si>
  <si>
    <t>Asfaltový beton vrstva obrusná ACO 11 (ABS) s rozprostřením a se zhutněním z nemodifikovaného asfaltu v pruhu šířky přes 3 m tř. I, po zhutnění tl. 40 mm</t>
  </si>
  <si>
    <t>1686571238</t>
  </si>
  <si>
    <t>"Plocha vozovky a příčných prahů s krytem živičným (D1-N-2, TDZ V), ACO 11"  1790</t>
  </si>
  <si>
    <t>23</t>
  </si>
  <si>
    <t>578143113-1</t>
  </si>
  <si>
    <t>Litý asfalt MA 11 (LAS) s rozprostřením z nemodifikovaného asfaltu v pruhu šířky do 3 m tl. 40 mm vč. ošetření ložné spáry spojovacím postřikem a zalitím příčné spáry živičnou emulzí a zasypáním křemičitým pískem</t>
  </si>
  <si>
    <t>-412974068</t>
  </si>
  <si>
    <t>Poznámka k položce:_x000D_
"Napojení vozovky na stávající stav (u obrubníku) povrch"</t>
  </si>
  <si>
    <t>"MA 11 II š. 0,5m"  32</t>
  </si>
  <si>
    <t>"MA 11 II š. 0,25m"  16</t>
  </si>
  <si>
    <t>24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</si>
  <si>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</si>
  <si>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</si>
  <si>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-1989212298</t>
  </si>
  <si>
    <t>"DL I pro nevidomé 60mm, L 30mm"  33</t>
  </si>
  <si>
    <t>"Umělá vodící linie (drážky) (D2-D-1, TDZ CH)"</t>
  </si>
  <si>
    <t>"DL I umělá vodící linie 60 mm, L 30 mm" 7</t>
  </si>
  <si>
    <t>25</t>
  </si>
  <si>
    <t>592453090-1</t>
  </si>
  <si>
    <t>dlažba skladebná betonová základní pro nevidomé tl. 60 mm barevná</t>
  </si>
  <si>
    <t>1974163708</t>
  </si>
  <si>
    <t>"Reliéfní cementobetonová dlažba (D2-D-1, TDZ CH), DL I pro nevidomé 60mm, L 30 mm"  33*1,03</t>
  </si>
  <si>
    <t>26</t>
  </si>
  <si>
    <t>592453090-2</t>
  </si>
  <si>
    <t>dlažba skladebná beonová základní vodící linie tl. 60 mm barevná</t>
  </si>
  <si>
    <t>-1215977377</t>
  </si>
  <si>
    <t>"Umělá vodící linie (drážky) (D2-D-1, TDZ CH), DL I pro nevidomé 60mm, L 30 mm"  7*1,03</t>
  </si>
  <si>
    <t>27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</si>
  <si>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</si>
  <si>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</si>
  <si>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-1618111462</t>
  </si>
  <si>
    <t>"Komunikace pro pěší s krytem dlážděným cementobetonovou skladebnou dlažbou (D2-D-1, TDZ CH)"</t>
  </si>
  <si>
    <t>"DL I 60 mm, L 30 mm" 1480</t>
  </si>
  <si>
    <t>28</t>
  </si>
  <si>
    <t>592453080</t>
  </si>
  <si>
    <t>dlažba skladebná betonová základní tl. 60 mm přírodní</t>
  </si>
  <si>
    <t>-198462462</t>
  </si>
  <si>
    <t>"DL I 60mm, L 30mm"  1480*1,01</t>
  </si>
  <si>
    <t>29</t>
  </si>
  <si>
    <t>596211210</t>
  </si>
  <si>
    <t>Kladení dlažby z betonovýc zámkových dlaždic komunikací pro pěší s ložem z kameniva těženého nebo drceného tl. 40 mm, s vyplněním spár s dvojitým hutněním, vibrováním a se smetením přebytečného materiálu na krajnici tl. 80 mm skupiny A, pro plochy do 50 m2</t>
  </si>
  <si>
    <t>-1820877843</t>
  </si>
  <si>
    <t>"DL I 80mm 100/100 světlá bez fazety, L 40mm"  50</t>
  </si>
  <si>
    <t>30</t>
  </si>
  <si>
    <t>592453110-1</t>
  </si>
  <si>
    <t>dlažba skladebná betonová základní tl. 80 mm, 100/100</t>
  </si>
  <si>
    <t>1115281359</t>
  </si>
  <si>
    <t>"DL I 80mm 100/100 (světlá bez fazety), L 40mm"  50*1,03</t>
  </si>
  <si>
    <t>31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</si>
  <si>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</si>
  <si>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</si>
  <si>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1507998829</t>
  </si>
  <si>
    <t>"DL I 80mm 200/200 světlá bez fazety, L 40mm"  980</t>
  </si>
  <si>
    <t>32</t>
  </si>
  <si>
    <t>592453110-2</t>
  </si>
  <si>
    <t>dlažba skladebná betonová základní tl. 80 mm, 200/200</t>
  </si>
  <si>
    <t>-841702558</t>
  </si>
  <si>
    <t>"DL I 80mm 200/200 (světlá bez fazety), L 40mm"  980*1,01</t>
  </si>
  <si>
    <t>Ostatní konstrukce a práce-bourání</t>
  </si>
  <si>
    <t>33</t>
  </si>
  <si>
    <t>914111111</t>
  </si>
  <si>
    <t>Montáž svislé dopravní značky velikosti do 1 m2 objímkami na sloupky nebo konzoly</t>
  </si>
  <si>
    <t>kus</t>
  </si>
  <si>
    <t>1893347535</t>
  </si>
  <si>
    <t>"Dodávka+osazení svislých značek, retroreflexní fólie tř.2, velikost základní, hliníkový rámeček s dvojitým ohybem"  14</t>
  </si>
  <si>
    <t>34</t>
  </si>
  <si>
    <t>404441130</t>
  </si>
  <si>
    <t>značka dopravní svislá, základní velikost,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</si>
  <si>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1808134415</t>
  </si>
  <si>
    <t>35</t>
  </si>
  <si>
    <t>914111121</t>
  </si>
  <si>
    <t>Montáž svislé dopravní značky základní velikosti do 2 m2 objímkami na sloupky nebo konzoly</t>
  </si>
  <si>
    <t>323039968</t>
  </si>
  <si>
    <t>"Dodávka+osazení svislých značek, retroreflexní fólie tř.2, velkoformátové, hliníkový rámeček s dvojitým ohybem"  2</t>
  </si>
  <si>
    <t>36</t>
  </si>
  <si>
    <t>404442720</t>
  </si>
  <si>
    <t>značka dopravní svislá, velkoformátová,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</si>
  <si>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2049293820</t>
  </si>
  <si>
    <t>37</t>
  </si>
  <si>
    <t>914511111</t>
  </si>
  <si>
    <t>Montáž sloupku dopravních značek délky do 3,5 m do betonového základu 400x400x800 mm z C6/20</t>
  </si>
  <si>
    <t>-180657125</t>
  </si>
  <si>
    <t>"sloupek ocel. pozink prům. 70mm, betonový základ 0,4x0,4x0,8 z C16/20-XF2"  11</t>
  </si>
  <si>
    <t>38</t>
  </si>
  <si>
    <t>404452300</t>
  </si>
  <si>
    <t>Výrobky a tabule orientační pro návěstí a zabezpečovací zařízení silniční značky dopravní svislé sloupky Zn 70 - 350 včetně povrchové úpravy - pozink</t>
  </si>
  <si>
    <t>-1537887680</t>
  </si>
  <si>
    <t>39</t>
  </si>
  <si>
    <t>915131111</t>
  </si>
  <si>
    <t>Vodorovné dopravní značení stříkané barvou přechody pro chodce, šipky, symboly bílé základní</t>
  </si>
  <si>
    <t>-2120035521</t>
  </si>
  <si>
    <t>Poznámka k položce:_x000D_
"Vodorovné dopravní značení (provedené ve 2 etapách - na čerstvý asfalt v barvě, po stabilizaci asf. povrchu ve dvousložkovém plastu)"</t>
  </si>
  <si>
    <t>"VDZ, 1. fáze barva"  15</t>
  </si>
  <si>
    <t>40</t>
  </si>
  <si>
    <t>915231112</t>
  </si>
  <si>
    <t>Vodorovné dopravní značení stříkaným plastem přechody pro chodce, šipky, symboly nápisy bílé retroreflexní</t>
  </si>
  <si>
    <t>-506409113</t>
  </si>
  <si>
    <t>"VDZ, 2. fáze plast"  15</t>
  </si>
  <si>
    <t>41</t>
  </si>
  <si>
    <t>915621111</t>
  </si>
  <si>
    <t>Předznačení pro vodorovné značení stříkané barvou nebo prováděné z nátěrových hmot plošné šipky, symboly, nápisy</t>
  </si>
  <si>
    <t>509830698</t>
  </si>
  <si>
    <t>"VDZ, 1. fáze" 15</t>
  </si>
  <si>
    <t>42</t>
  </si>
  <si>
    <t>916241213</t>
  </si>
  <si>
    <t>Osazení obrubníku kamenného se zřízením lože, s vyplněním a zatřením spár cementovou maltou stojatého s boční opěrou z betonu prostého tř. C12/15, do lože z betonu prostého téže značky</t>
  </si>
  <si>
    <t>-2008123325</t>
  </si>
  <si>
    <t>"silniční obrubník OP3 do betonového lože s opěrou, přímé a obloukové prvky"  675</t>
  </si>
  <si>
    <t>"silniční obrubník OP6 do betonového lože s opěrou, přímé a obloukové prvky"  40</t>
  </si>
  <si>
    <t>43</t>
  </si>
  <si>
    <t>583803350-1</t>
  </si>
  <si>
    <t>obrubník kamenný, přímé a obloukové prvky, žula, OP3 25/20</t>
  </si>
  <si>
    <t>-77389589</t>
  </si>
  <si>
    <t>44</t>
  </si>
  <si>
    <t>583803750-1</t>
  </si>
  <si>
    <t>obrubník kamenný, přímé a obloukové prvky, žula, OP5 15x25</t>
  </si>
  <si>
    <t>969958723</t>
  </si>
  <si>
    <t>45</t>
  </si>
  <si>
    <t>916331112</t>
  </si>
  <si>
    <t>Osazení zahradního obrubníku betonového s ložem tl. od 50 do 100 mm z betonu prostého tř. C 12/15 s boční opěrou z betonu prostého tř. C 12/15</t>
  </si>
  <si>
    <t>1025550518</t>
  </si>
  <si>
    <t>"záhonový obrubník Best Parkan 50/200 mm do betonového lože s opěrou, přímé a obloukové prvky"  575</t>
  </si>
  <si>
    <t>46</t>
  </si>
  <si>
    <t>592175120</t>
  </si>
  <si>
    <t>obrubník parkový betonový přírodníI 50x5x20 cm</t>
  </si>
  <si>
    <t>-849517600</t>
  </si>
  <si>
    <t>"záhonový obrubník Best Parkan 50/200 mm do betonového lože s opěrou, přímé a obloukové prvky"  2*575</t>
  </si>
  <si>
    <t>47</t>
  </si>
  <si>
    <t>919726123</t>
  </si>
  <si>
    <t>Geotextilie netkaná pro ochranu, separaci nebo filtraci měrná hmotnost přes 300 do 500 g/m2</t>
  </si>
  <si>
    <t>-557460019</t>
  </si>
  <si>
    <t>48</t>
  </si>
  <si>
    <t>935113111-1</t>
  </si>
  <si>
    <t>Odvodňovací žlab z polymerbetonu, světlá šířka 100 mm, stavební šířka 150 mm, D400, osazení a dodávka, včetně betonové opěry, napojení a potřebných zemních prací - kompletní provedení</t>
  </si>
  <si>
    <t>1849449079</t>
  </si>
  <si>
    <t>"odvodňovací žlab z polymerbetonu, D400, včetně betonové opěry, napojení a potřebných zemních prací"  183</t>
  </si>
  <si>
    <t>49</t>
  </si>
  <si>
    <t>935932620-1</t>
  </si>
  <si>
    <t>Uliční vpusť s bočním vtokem (obrubníková) kompletní, prebrikovaná, osazení a dodávka, včetně napojení a potřebných zemních prací - kompletní provedení</t>
  </si>
  <si>
    <t>-669907957</t>
  </si>
  <si>
    <t>"uliční vpust kompletní, prebrikovaná, osazení a dodávka, včetně napojení a potřebných zemních prací"  9</t>
  </si>
  <si>
    <t>998</t>
  </si>
  <si>
    <t>Přesun hmot</t>
  </si>
  <si>
    <t>50</t>
  </si>
  <si>
    <t>998223011</t>
  </si>
  <si>
    <t>Přesun hmot pro pozemní komunikace s krytem dlážděným dopravní vzdálenost do 200 m jakékoliv délky objektu</t>
  </si>
  <si>
    <t>-72457759</t>
  </si>
  <si>
    <t>VRN9</t>
  </si>
  <si>
    <t>51</t>
  </si>
  <si>
    <t>090001000</t>
  </si>
  <si>
    <t>Základní rozdělení průvodních činností a nákladů ostatní náklady - Vedlejší rozpočtové náklady</t>
  </si>
  <si>
    <t>kpl</t>
  </si>
  <si>
    <t>-151575254</t>
  </si>
  <si>
    <t>"VRN - 3,5% z celkových stavebních nákladů SO 02"  1</t>
  </si>
  <si>
    <t>SO-03 - Systém likvidace dešťových vod vč. napojení na dešťovou kanalizaci</t>
  </si>
  <si>
    <t xml:space="preserve">    4 - Vodorovné konstrukce</t>
  </si>
  <si>
    <t xml:space="preserve">    8 - Trubní vedení</t>
  </si>
  <si>
    <t xml:space="preserve">    99 - Přesun hmot</t>
  </si>
  <si>
    <t xml:space="preserve">    997 - Přesun sutě</t>
  </si>
  <si>
    <t>113107032</t>
  </si>
  <si>
    <t>Odstranění podkladu plochy do 15 m2 z betonu prostého tl 300 mm při překopech inž sítí</t>
  </si>
  <si>
    <t>-848306069</t>
  </si>
  <si>
    <t>2 "přípojka UV9, výkaz výměr"</t>
  </si>
  <si>
    <t>113107042</t>
  </si>
  <si>
    <t>Odstranění podkladu plochy do 15 m2 živičných tl 100 mm při překopech inž sítí</t>
  </si>
  <si>
    <t>1448695371</t>
  </si>
  <si>
    <t>115101201</t>
  </si>
  <si>
    <t>Čerpání vody na dopravní výšku do 10 m průměrný přítok do 500 l/min</t>
  </si>
  <si>
    <t>hod</t>
  </si>
  <si>
    <t>-1059354170</t>
  </si>
  <si>
    <t>80 "šachta regulátoru, PD"</t>
  </si>
  <si>
    <t>115101301</t>
  </si>
  <si>
    <t>Pohotovost čerpací soupravy pro dopravní výšku do 10 m přítok do 500 l/min</t>
  </si>
  <si>
    <t>den</t>
  </si>
  <si>
    <t>836147365</t>
  </si>
  <si>
    <t>10 "šachta regulátoru, PD"</t>
  </si>
  <si>
    <t>119001401</t>
  </si>
  <si>
    <t>Dočasné zajištění potrubí ocelového nebo litinového DN do 200</t>
  </si>
  <si>
    <t>-795346418</t>
  </si>
  <si>
    <t>3,2 "stoka, výkaz výměr"</t>
  </si>
  <si>
    <t>5 "přípojky, výkaz výměr"</t>
  </si>
  <si>
    <t>119001421</t>
  </si>
  <si>
    <t>Dočasné zajištění kabelů a kabelových tratí ze 3 volně ložených kabelů</t>
  </si>
  <si>
    <t>307424965</t>
  </si>
  <si>
    <t>6,4 "stoka, výkaz výměr"</t>
  </si>
  <si>
    <t>130001101</t>
  </si>
  <si>
    <t>Příplatek za ztížení vykopávky v blízkosti podzemního vedení</t>
  </si>
  <si>
    <t>-640795502</t>
  </si>
  <si>
    <t>30,72 "stoka, výkaz výměr"</t>
  </si>
  <si>
    <t>10 "přípojky, výkaz výměr"</t>
  </si>
  <si>
    <t>131201101</t>
  </si>
  <si>
    <t>Hloubení jam nezapažených v hornině tř. 3 objemu do 100 m3</t>
  </si>
  <si>
    <t>-1404180090</t>
  </si>
  <si>
    <t>42,67*0,5 "šachta regulátoru, výkaz výměr"</t>
  </si>
  <si>
    <t>131201109</t>
  </si>
  <si>
    <t>Příplatek za lepivost u hloubení jam nezapažených v hornině tř. 3</t>
  </si>
  <si>
    <t>1383755094</t>
  </si>
  <si>
    <t>42,67*0,5*0,5 "šachta regulátoru, výkaz výměr"</t>
  </si>
  <si>
    <t>131301101</t>
  </si>
  <si>
    <t>Hloubení jam nezapažených v hornině tř. 4 objemu do 100 m3</t>
  </si>
  <si>
    <t>-2053265892</t>
  </si>
  <si>
    <t>131301109</t>
  </si>
  <si>
    <t>Příplatek za lepivost u hloubení jam nezapažených v hornině tř. 4</t>
  </si>
  <si>
    <t>-2091956702</t>
  </si>
  <si>
    <t>132201201</t>
  </si>
  <si>
    <t>Hloubení rýh š do 2000 mm v hornině tř. 3 objemu do 100 m3</t>
  </si>
  <si>
    <t>927752569</t>
  </si>
  <si>
    <t>171,14*0,5 "přípojky, výkaz výměr"</t>
  </si>
  <si>
    <t>132201202</t>
  </si>
  <si>
    <t>Hloubení rýh š do 2000 mm v hornině tř. 3 objemu do 1000 m3</t>
  </si>
  <si>
    <t>673841639</t>
  </si>
  <si>
    <t>290,66*0,5 "stoka, výkaz výměr"</t>
  </si>
  <si>
    <t>132201209</t>
  </si>
  <si>
    <t>Příplatek za lepivost k hloubení rýh š do 2000 mm v hornině tř. 3</t>
  </si>
  <si>
    <t>705996923</t>
  </si>
  <si>
    <t>230,9*0,5</t>
  </si>
  <si>
    <t>132301201</t>
  </si>
  <si>
    <t>Hloubení rýh š do 2000 mm v hornině tř. 4 objemu do 100 m3</t>
  </si>
  <si>
    <t>-940323476</t>
  </si>
  <si>
    <t>132301202</t>
  </si>
  <si>
    <t>Hloubení rýh š do 2000 mm v hornině tř. 4 objemu do 1000 m3</t>
  </si>
  <si>
    <t>-1470878014</t>
  </si>
  <si>
    <t>132301209</t>
  </si>
  <si>
    <t>Příplatek za lepivost k hloubení rýh š do 2000 mm v hornině tř. 4</t>
  </si>
  <si>
    <t>-1290523097</t>
  </si>
  <si>
    <t>151101101</t>
  </si>
  <si>
    <t>Zřízení příložného pažení a rozepření stěn rýh hl do 2 m</t>
  </si>
  <si>
    <t>255140895</t>
  </si>
  <si>
    <t>4,27 "přípojky, výkaz výměr"</t>
  </si>
  <si>
    <t>151101111</t>
  </si>
  <si>
    <t>Odstranění příložného pažení a rozepření stěn rýh hl do 2 m</t>
  </si>
  <si>
    <t>-533601553</t>
  </si>
  <si>
    <t>161101101</t>
  </si>
  <si>
    <t>Svislé přemístění výkopku z horniny tř. 1 až 4 hl výkopu do 2,5 m</t>
  </si>
  <si>
    <t>-1524299029</t>
  </si>
  <si>
    <t>253,09*0,5 "stoka, výkaz výměr"</t>
  </si>
  <si>
    <t>10,96 "přípojky, výkaz výměr"</t>
  </si>
  <si>
    <t>42,67 "šachta regulátoru, výkaz výměr"</t>
  </si>
  <si>
    <t>162301101</t>
  </si>
  <si>
    <t>Vodorovné přemístění do 500 m výkopku/sypaniny z horniny tř. 1 až 4</t>
  </si>
  <si>
    <t>146886004</t>
  </si>
  <si>
    <t>290,66 "stoka, výkaz výměr"</t>
  </si>
  <si>
    <t>171,14 "přípojky, výkaz výměr"</t>
  </si>
  <si>
    <t>55,96 "zpětný zásyp výkopkem - stoka, výkaz výměr"</t>
  </si>
  <si>
    <t>74,64 "zpětný zásyp výkopkem - přípojky, výkaz výměr"</t>
  </si>
  <si>
    <t>31,15 "zpětný zásyp výkopkem - šachta regulátoru, výkaz výměr"</t>
  </si>
  <si>
    <t>167101101</t>
  </si>
  <si>
    <t>Nakládání výkopku z hornin tř. 1 až 4 do 100 m3</t>
  </si>
  <si>
    <t>-14848970</t>
  </si>
  <si>
    <t>174101101</t>
  </si>
  <si>
    <t>Zásyp jam, šachet rýh nebo kolem objektů sypaninou se zhutněním</t>
  </si>
  <si>
    <t>-1576603809</t>
  </si>
  <si>
    <t>55,96 "stoka, výkaz výměr"</t>
  </si>
  <si>
    <t>74,64 "přípojky, výkaz výměr"</t>
  </si>
  <si>
    <t>31,15 "šachta regulátoru, výkaz výměr"</t>
  </si>
  <si>
    <t>175151101</t>
  </si>
  <si>
    <t>Obsypání potrubí strojně sypaninou bez prohození, uloženou do 3 m</t>
  </si>
  <si>
    <t>-2104810935</t>
  </si>
  <si>
    <t>93,28 "přípojky, výkaz výměr"</t>
  </si>
  <si>
    <t>583373100</t>
  </si>
  <si>
    <t>štěrkopísek frakce 0-4 třída B</t>
  </si>
  <si>
    <t>1412733360</t>
  </si>
  <si>
    <t>93,28*1,89</t>
  </si>
  <si>
    <t>Vodorovné konstrukce</t>
  </si>
  <si>
    <t>451572111</t>
  </si>
  <si>
    <t>Lože pod potrubí otevřený výkop z kameniva drobného těženého</t>
  </si>
  <si>
    <t>210168840</t>
  </si>
  <si>
    <t>21,02 "přípojky, výkaz výměr"</t>
  </si>
  <si>
    <t>452112111</t>
  </si>
  <si>
    <t>Osazení betonových prstenců nebo rámů v do 100 mm</t>
  </si>
  <si>
    <t>1547960826</t>
  </si>
  <si>
    <t>6 "kanalizační šachty a šachta regulátoru, PD"</t>
  </si>
  <si>
    <t>592241750</t>
  </si>
  <si>
    <t>prstenec betonový vyrovnávací TBW-Q 625/60/120 62,5x6x12 cm</t>
  </si>
  <si>
    <t>989013281</t>
  </si>
  <si>
    <t>592241760</t>
  </si>
  <si>
    <t>prstenec betonový vyrovnávací TBW-Q 625/80/120 62,5x8x12 cm</t>
  </si>
  <si>
    <t>245783092</t>
  </si>
  <si>
    <t>592241770</t>
  </si>
  <si>
    <t>prstenec betonový vyrovnávací TBW-Q 625/100/120 62,5x10x12 cm</t>
  </si>
  <si>
    <t>1986921344</t>
  </si>
  <si>
    <t>452112121</t>
  </si>
  <si>
    <t>Osazení betonových prstenců nebo rámů v do 200 mm</t>
  </si>
  <si>
    <t>736208906</t>
  </si>
  <si>
    <t>3 "kanalizační šachty, PD"</t>
  </si>
  <si>
    <t>592241770R</t>
  </si>
  <si>
    <t>prstenec betonový vyrovnávací TBW-Q 625/120/120 62,5x12x12 cm</t>
  </si>
  <si>
    <t>-1241551749</t>
  </si>
  <si>
    <t>452311131</t>
  </si>
  <si>
    <t>Podkladní desky z betonu prostého tř. C 12/15 otevřený výkop</t>
  </si>
  <si>
    <t>-2035852815</t>
  </si>
  <si>
    <t>37,67 "stoka, výkaz výměr"</t>
  </si>
  <si>
    <t>1,44 "šachta regulátoru, výkaz výměr"</t>
  </si>
  <si>
    <t>565135111</t>
  </si>
  <si>
    <t>Asfaltový beton vrstva podkladní ACP 16 (obalované kamenivo OKS) tl 50 mm š do 3 m</t>
  </si>
  <si>
    <t>-872105718</t>
  </si>
  <si>
    <t>567134111</t>
  </si>
  <si>
    <t>Podklad ze směsi stmelené cementem SC C 20/25 (PB I) tl 200 mm</t>
  </si>
  <si>
    <t>-1407962796</t>
  </si>
  <si>
    <t>Postřik živičný infiltrační s posypem z asfaltu množství 1 kg/m2</t>
  </si>
  <si>
    <t>-924160390</t>
  </si>
  <si>
    <t>573231111</t>
  </si>
  <si>
    <t>Postřik živičný spojovací ze silniční emulze v množství do 0,7 kg/m2</t>
  </si>
  <si>
    <t>-1643181777</t>
  </si>
  <si>
    <t>577144111</t>
  </si>
  <si>
    <t>Asfaltový beton vrstva obrusná ACO 11 (ABS) tř. I tl 50 mm š do 3 m z nemodifikovaného asfaltu</t>
  </si>
  <si>
    <t>-1411937663</t>
  </si>
  <si>
    <t>2 "přípojka UV9, PD"</t>
  </si>
  <si>
    <t>594411111</t>
  </si>
  <si>
    <t>Dlažba z lomového kamene s provedením lože z MC</t>
  </si>
  <si>
    <t>7602294</t>
  </si>
  <si>
    <t>2,4*2 "bezpečnostní přeliv z průlehu, PD"</t>
  </si>
  <si>
    <t>594511111</t>
  </si>
  <si>
    <t>Dlažba z lomového kamene s provedením lože z betonu</t>
  </si>
  <si>
    <t>897271400</t>
  </si>
  <si>
    <t>2*2,8*2 "přítok do průlehu, PD"</t>
  </si>
  <si>
    <t>596800100R</t>
  </si>
  <si>
    <t>Dlažba kolem vstupu do šachty regulátoru a šoupátkového poklopu</t>
  </si>
  <si>
    <t>kompl</t>
  </si>
  <si>
    <t>-52226448</t>
  </si>
  <si>
    <t>Trubní vedení</t>
  </si>
  <si>
    <t>831372121</t>
  </si>
  <si>
    <t>Montáž potrubí z trub kameninových hrdlových s integrovaným těsněním výkop sklon do 20 % DN 300</t>
  </si>
  <si>
    <t>-1663981388</t>
  </si>
  <si>
    <t>32 "stoka, výkaz výměr"</t>
  </si>
  <si>
    <t>597107070</t>
  </si>
  <si>
    <t>trouba kameninová glazovaná DN300mm L2,50m spojovací systém C Třída 240</t>
  </si>
  <si>
    <t>1221603973</t>
  </si>
  <si>
    <t>831442121</t>
  </si>
  <si>
    <t>Montáž potrubí z trub kameninových hrdlových s integrovaným těsněním výkop sklon do 20 % DN 600</t>
  </si>
  <si>
    <t>1712774131</t>
  </si>
  <si>
    <t>72,6+56 "stoka, výkaz výměr"</t>
  </si>
  <si>
    <t>597107100</t>
  </si>
  <si>
    <t>trouba kameninová glazovaná DN600mm L2,50m spojovací systém C Třída 160</t>
  </si>
  <si>
    <t>-1296422204</t>
  </si>
  <si>
    <t>837312221</t>
  </si>
  <si>
    <t>Montáž kameninových tvarovek jednoosých s integrovaným těsněním otevřený výkop DN 150</t>
  </si>
  <si>
    <t>-1008469656</t>
  </si>
  <si>
    <t>9 "přípojky, PD"</t>
  </si>
  <si>
    <t>597133400R</t>
  </si>
  <si>
    <t>Přechodový kroužek DN 150</t>
  </si>
  <si>
    <t>-1542956157</t>
  </si>
  <si>
    <t>837352221</t>
  </si>
  <si>
    <t>Montáž kameninových tvarovek jednoosých s integrovaným těsněním otevřený výkop DN 200</t>
  </si>
  <si>
    <t>1273721712</t>
  </si>
  <si>
    <t>1 "přípojky, PD"</t>
  </si>
  <si>
    <t>597133410R</t>
  </si>
  <si>
    <t>Přechodový kroužek DN 200</t>
  </si>
  <si>
    <t>-1583781751</t>
  </si>
  <si>
    <t>837371221</t>
  </si>
  <si>
    <t>Montáž kameninových tvarovek odbočných s integrovaným těsněním otevřený výkop DN 300</t>
  </si>
  <si>
    <t>1158482272</t>
  </si>
  <si>
    <t>2 "stoka, PD"</t>
  </si>
  <si>
    <t>597117700</t>
  </si>
  <si>
    <t>odbočka kameninová glazovaná jednoduchá kolmá DN300/150 L50cm spojovací systém C/F tř.160/-</t>
  </si>
  <si>
    <t>-2028305169</t>
  </si>
  <si>
    <t>52</t>
  </si>
  <si>
    <t>837395121R</t>
  </si>
  <si>
    <t>Navrtávka a osazení kolmé odbočky DN 150 (stoka DN 600 beton)</t>
  </si>
  <si>
    <t>2027280488</t>
  </si>
  <si>
    <t>4 "přípojka, kompletní provedení vč. dodání potřebného materiálu, PD"</t>
  </si>
  <si>
    <t>53</t>
  </si>
  <si>
    <t>837395122R</t>
  </si>
  <si>
    <t>Navrtávka a osazení kolmé odbočky DN 150 (stoka DN 500 kamenina)</t>
  </si>
  <si>
    <t>766577948</t>
  </si>
  <si>
    <t>1 "přípojka, kompletní provedení vč. dodání potřebného materiálu, PD"</t>
  </si>
  <si>
    <t>54</t>
  </si>
  <si>
    <t>837395123R</t>
  </si>
  <si>
    <t>Navrtávka a osazení kolmé odbočky DN 150 (stoka DN 500 plast)</t>
  </si>
  <si>
    <t>-1259655500</t>
  </si>
  <si>
    <t>5 "přípojka, kompletní provedení vč. dodání potřebného materiálu, PD"</t>
  </si>
  <si>
    <t>55</t>
  </si>
  <si>
    <t>837441221</t>
  </si>
  <si>
    <t>Montáž kameninových tvarovek odbočných s integrovaným těsněním otevřený výkop DN 600</t>
  </si>
  <si>
    <t>1586176173</t>
  </si>
  <si>
    <t>8 "stoka, PD"</t>
  </si>
  <si>
    <t>56</t>
  </si>
  <si>
    <t>597118200</t>
  </si>
  <si>
    <t>odbočka kameninová glazovaná jednoduchá kolmá DN600/150 L100cm spojovací systém C/F tř.160/-</t>
  </si>
  <si>
    <t>-2071917143</t>
  </si>
  <si>
    <t>57</t>
  </si>
  <si>
    <t>597118220</t>
  </si>
  <si>
    <t>odbočka kameninová glazovaná jednoduchá kolmá DN600/200 L100cm spojovací systém C/F tř.160/160</t>
  </si>
  <si>
    <t>1042597345</t>
  </si>
  <si>
    <t>58</t>
  </si>
  <si>
    <t>871313121</t>
  </si>
  <si>
    <t>Montáž kanalizačního potrubí z PVC těsněné gumovým kroužkem otevřený výkop sklon do 20 % DN 160</t>
  </si>
  <si>
    <t>2069173280</t>
  </si>
  <si>
    <t>185+0,52 "přípojky, PD"</t>
  </si>
  <si>
    <t>59</t>
  </si>
  <si>
    <t>286114620</t>
  </si>
  <si>
    <t>trubka kanalizace plastová KGEM-160x5000 mm SN8</t>
  </si>
  <si>
    <t>-1792975048</t>
  </si>
  <si>
    <t>(185+0,52)/5*1,015</t>
  </si>
  <si>
    <t>60</t>
  </si>
  <si>
    <t>871353121</t>
  </si>
  <si>
    <t>Montáž kanalizačního potrubí z PVC těsněné gumovým kroužkem otevřený výkop sklon do 20 % DN 200</t>
  </si>
  <si>
    <t>166783489</t>
  </si>
  <si>
    <t>22,6 "přípojky, výkaz výměr"</t>
  </si>
  <si>
    <t>61</t>
  </si>
  <si>
    <t>286114660</t>
  </si>
  <si>
    <t>trubka kanalizace plastová KGEM-200x5000 mm SN8</t>
  </si>
  <si>
    <t>-995960267</t>
  </si>
  <si>
    <t>22,6/5*1,015</t>
  </si>
  <si>
    <t>62</t>
  </si>
  <si>
    <t>871363121</t>
  </si>
  <si>
    <t>Montáž kanalizačního potrubí z PVC těsněné gumovým kroužkem otevřený výkop sklon do 20 % DN 250</t>
  </si>
  <si>
    <t>1192704001</t>
  </si>
  <si>
    <t>2,6 "přípojky, PD"</t>
  </si>
  <si>
    <t>63</t>
  </si>
  <si>
    <t>286113370</t>
  </si>
  <si>
    <t>trubka kanalizace plastová KGEM-250x5000 mm SN8</t>
  </si>
  <si>
    <t>-500450816</t>
  </si>
  <si>
    <t>2,6/5/1,015</t>
  </si>
  <si>
    <t>64</t>
  </si>
  <si>
    <t>877315211</t>
  </si>
  <si>
    <t>Montáž tvarovek z tvrdého PVC-systém KG nebo z polypropylenu-systém KG 2000 jednoosé DN 150</t>
  </si>
  <si>
    <t>1500721349</t>
  </si>
  <si>
    <t>4+14+2 "přípojky, PD"</t>
  </si>
  <si>
    <t>65</t>
  </si>
  <si>
    <t>286113590</t>
  </si>
  <si>
    <t>koleno kanalizace plastové KGB 150x15°</t>
  </si>
  <si>
    <t>-906319267</t>
  </si>
  <si>
    <t>66</t>
  </si>
  <si>
    <t>286113610</t>
  </si>
  <si>
    <t>koleno kanalizace plastové KGB 150x45°</t>
  </si>
  <si>
    <t>-1243498975</t>
  </si>
  <si>
    <t>67</t>
  </si>
  <si>
    <t>286113620</t>
  </si>
  <si>
    <t>koleno kanalizace plastové KGB 150x67°</t>
  </si>
  <si>
    <t>1374776942</t>
  </si>
  <si>
    <t>68</t>
  </si>
  <si>
    <t>877315221</t>
  </si>
  <si>
    <t>Montáž tvarovek z tvrdého PVC-systém KG nebo z polypropylenu-systém KG 2000 dvouosé DN 150</t>
  </si>
  <si>
    <t>-102203696</t>
  </si>
  <si>
    <t>8 "přípojky, PD"</t>
  </si>
  <si>
    <t>69</t>
  </si>
  <si>
    <t>286113920</t>
  </si>
  <si>
    <t>odbočka kanalizační plastová s hrdlem KGEA-150/150/45°</t>
  </si>
  <si>
    <t>-359527851</t>
  </si>
  <si>
    <t>70</t>
  </si>
  <si>
    <t>877315270R</t>
  </si>
  <si>
    <t>Montáž dvorní vpusti DN 200</t>
  </si>
  <si>
    <t>153356687</t>
  </si>
  <si>
    <t>1 "bezpečnostní přepad, PD"</t>
  </si>
  <si>
    <t>71</t>
  </si>
  <si>
    <t>562311670R</t>
  </si>
  <si>
    <t>vpusť dvorní 300*300</t>
  </si>
  <si>
    <t>-38973900</t>
  </si>
  <si>
    <t>72</t>
  </si>
  <si>
    <t>877355211</t>
  </si>
  <si>
    <t>Montáž tvarovek z tvrdého PVC-systém KG nebo z polypropylenu-systém KG 2000 jednoosé DN 200</t>
  </si>
  <si>
    <t>-617127201</t>
  </si>
  <si>
    <t>2 "bezpečnostní přepad, PD"</t>
  </si>
  <si>
    <t>73</t>
  </si>
  <si>
    <t>286113660</t>
  </si>
  <si>
    <t>koleno kanalizace plastové KGB 200x45°</t>
  </si>
  <si>
    <t>-1536689362</t>
  </si>
  <si>
    <t>74</t>
  </si>
  <si>
    <t>891352122</t>
  </si>
  <si>
    <t>Montáž kanalizačních šoupátek otevřený výkop DN 200</t>
  </si>
  <si>
    <t>1400460984</t>
  </si>
  <si>
    <t>1 "šachta regulátoru, PD"</t>
  </si>
  <si>
    <t>75</t>
  </si>
  <si>
    <t>422214700</t>
  </si>
  <si>
    <t>stavítko kanálové do 1.2 bar, DN 200-200</t>
  </si>
  <si>
    <t>-1439704581</t>
  </si>
  <si>
    <t>76</t>
  </si>
  <si>
    <t>891352130R</t>
  </si>
  <si>
    <t>Plovákový regulátor průtoku (D + M)</t>
  </si>
  <si>
    <t>1716922578</t>
  </si>
  <si>
    <t>77</t>
  </si>
  <si>
    <t>891352140R</t>
  </si>
  <si>
    <t>Šachta regulátoru - betonový prefabrikát (D + M)</t>
  </si>
  <si>
    <t>-879525700</t>
  </si>
  <si>
    <t>78</t>
  </si>
  <si>
    <t>892352121</t>
  </si>
  <si>
    <t>Tlaková zkouška vzduchem potrubí DN 200 těsnícím vakem ucpávkovým</t>
  </si>
  <si>
    <t>úsek</t>
  </si>
  <si>
    <t>1423808909</t>
  </si>
  <si>
    <t>23 "přípojky, PD"</t>
  </si>
  <si>
    <t>79</t>
  </si>
  <si>
    <t>892372121</t>
  </si>
  <si>
    <t>Tlaková zkouška vzduchem potrubí DN 300 těsnícím vakem ucpávkovým</t>
  </si>
  <si>
    <t>-323291884</t>
  </si>
  <si>
    <t>3 "stoka a přípojky, PD"</t>
  </si>
  <si>
    <t>80</t>
  </si>
  <si>
    <t>892442121</t>
  </si>
  <si>
    <t>Tlaková zkouška vzduchem potrubí DN 600 těsnícím vakem ucpávkovým</t>
  </si>
  <si>
    <t>1941438874</t>
  </si>
  <si>
    <t>5 "stoka, PD"</t>
  </si>
  <si>
    <t>81</t>
  </si>
  <si>
    <t>894411121</t>
  </si>
  <si>
    <t>Zřízení šachet kanalizačních z betonových dílců na potrubí DN nad 200 do 300 dno beton tř. C 25/30</t>
  </si>
  <si>
    <t>-2115725860</t>
  </si>
  <si>
    <t>82</t>
  </si>
  <si>
    <t>894411151</t>
  </si>
  <si>
    <t>Zřízení šachet kanalizačních z betonových dílců na potrubí DN 600 dno beton tř. C 25/30</t>
  </si>
  <si>
    <t>1789018776</t>
  </si>
  <si>
    <t>83</t>
  </si>
  <si>
    <t>592243370</t>
  </si>
  <si>
    <t>dno betonové šachty kanalizační přímé TBZ-Q.1 100/60 V max. 40 100/60x40 cm</t>
  </si>
  <si>
    <t>1419625610</t>
  </si>
  <si>
    <t>84</t>
  </si>
  <si>
    <t>592243390</t>
  </si>
  <si>
    <t>dno betonové šachty kanalizační přímé TBZ-Q.1 100/100 V max. 60 100/100x60 cm</t>
  </si>
  <si>
    <t>630589752</t>
  </si>
  <si>
    <t>85</t>
  </si>
  <si>
    <t>592241600</t>
  </si>
  <si>
    <t>skruž betonová s ocelová se stupadly +PE povlakem TBS-Q 1000/250/120 SP 100x25x12 cm</t>
  </si>
  <si>
    <t>-1167118722</t>
  </si>
  <si>
    <t>86</t>
  </si>
  <si>
    <t>592241610</t>
  </si>
  <si>
    <t>skruž betonová s ocelová se stupadly +PE povlakem TBH TBS-Q 1000/500/120 SP 100x50x12 cm</t>
  </si>
  <si>
    <t>-1741848807</t>
  </si>
  <si>
    <t>87</t>
  </si>
  <si>
    <t>592243151R</t>
  </si>
  <si>
    <t>deska betonová zákrytová TZK-Q 200/120 T</t>
  </si>
  <si>
    <t>-2052702162</t>
  </si>
  <si>
    <t>88</t>
  </si>
  <si>
    <t>592243480</t>
  </si>
  <si>
    <t>těsnění elastomerové pro spojení šachetních dílů EMT DN 1000</t>
  </si>
  <si>
    <t>760271372</t>
  </si>
  <si>
    <t>89</t>
  </si>
  <si>
    <t>899102111</t>
  </si>
  <si>
    <t>Osazení poklopů litinových nebo ocelových včetně rámů hmotnosti nad 50 do 100 kg</t>
  </si>
  <si>
    <t>-76910898</t>
  </si>
  <si>
    <t>8 "stoka a šachta regulátoru, PD"</t>
  </si>
  <si>
    <t>90</t>
  </si>
  <si>
    <t>552410310</t>
  </si>
  <si>
    <t>poklop šachtový třída D 400, kruhový VIATOP s ventilací</t>
  </si>
  <si>
    <t>-2042281631</t>
  </si>
  <si>
    <t>91</t>
  </si>
  <si>
    <t>899401112</t>
  </si>
  <si>
    <t>Osazení poklopů litinových šoupátkových</t>
  </si>
  <si>
    <t>1881266813</t>
  </si>
  <si>
    <t>92</t>
  </si>
  <si>
    <t>422913520</t>
  </si>
  <si>
    <t>poklop litinový typ 504-šoupátkový</t>
  </si>
  <si>
    <t>1686116858</t>
  </si>
  <si>
    <t>93</t>
  </si>
  <si>
    <t>89961R</t>
  </si>
  <si>
    <t>Kamerová prohlídka potrubí</t>
  </si>
  <si>
    <t>1779222923</t>
  </si>
  <si>
    <t>160,6 "stoka, PD"</t>
  </si>
  <si>
    <t>210,2 "přípojky, PD"</t>
  </si>
  <si>
    <t>94</t>
  </si>
  <si>
    <t>899623141</t>
  </si>
  <si>
    <t>Obetonování potrubí nebo zdiva stok betonem prostým tř. C 12/15 otevřený výkop</t>
  </si>
  <si>
    <t>1319167371</t>
  </si>
  <si>
    <t>131,79 "stoka, PD"</t>
  </si>
  <si>
    <t>0,52*0,6*0,6-0,52*3,14*0,08*0,08 "svislá část přípojky, PD"</t>
  </si>
  <si>
    <t>2*1*0,5*0,5+1*2*0,5*0,5 "přítok a bezpečnostní odtok průlehu, PD"</t>
  </si>
  <si>
    <t>95</t>
  </si>
  <si>
    <t>899643111</t>
  </si>
  <si>
    <t>Bednění pro obetonování potrubí otevřený výkop</t>
  </si>
  <si>
    <t>-628913457</t>
  </si>
  <si>
    <t>4*0,6*0,52 "svislá část přípojky, PD"</t>
  </si>
  <si>
    <t>96</t>
  </si>
  <si>
    <t>899722113</t>
  </si>
  <si>
    <t>Krytí potrubí z plastů výstražnou fólií z PVC 34cm</t>
  </si>
  <si>
    <t>-341302026</t>
  </si>
  <si>
    <t>97</t>
  </si>
  <si>
    <t>919112213</t>
  </si>
  <si>
    <t>Řezání spár pro vytvoření komůrky š 10 mm hl 25 mm pro těsnící zálivku v živičném krytu</t>
  </si>
  <si>
    <t>-1090377139</t>
  </si>
  <si>
    <t>5 "přípojka UV9, výkaz výměr"</t>
  </si>
  <si>
    <t>98</t>
  </si>
  <si>
    <t>919121112</t>
  </si>
  <si>
    <t>Těsnění spár zálivkou za studena pro komůrky š 10 mm hl 25 mm s těsnicím profilem</t>
  </si>
  <si>
    <t>-1741816914</t>
  </si>
  <si>
    <t>99</t>
  </si>
  <si>
    <t>919735112</t>
  </si>
  <si>
    <t>Řezání stávajícího živičného krytu hl do 100 mm</t>
  </si>
  <si>
    <t>-1405100047</t>
  </si>
  <si>
    <t>100</t>
  </si>
  <si>
    <t>919735124</t>
  </si>
  <si>
    <t>Řezání stávajícího betonového krytu hl do 200 mm</t>
  </si>
  <si>
    <t>2035492129</t>
  </si>
  <si>
    <t>101</t>
  </si>
  <si>
    <t>998275101</t>
  </si>
  <si>
    <t>Přesun hmot pro trubní vedení z trub kameninových otevřený výkop</t>
  </si>
  <si>
    <t>948477655</t>
  </si>
  <si>
    <t>997</t>
  </si>
  <si>
    <t>Přesun sutě</t>
  </si>
  <si>
    <t>102</t>
  </si>
  <si>
    <t>997221571</t>
  </si>
  <si>
    <t>Vodorovná doprava vybouraných hmot do 1 km</t>
  </si>
  <si>
    <t>1030371815</t>
  </si>
  <si>
    <t>103</t>
  </si>
  <si>
    <t>997221579</t>
  </si>
  <si>
    <t>Příplatek ZKD 1 km u vodorovné dopravy vybouraných hmot</t>
  </si>
  <si>
    <t>-53499601</t>
  </si>
  <si>
    <t>1,69*15</t>
  </si>
  <si>
    <t>104</t>
  </si>
  <si>
    <t>997221815</t>
  </si>
  <si>
    <t>Poplatek za uložení betonového odpadu na skládce (skládkovné)</t>
  </si>
  <si>
    <t>1042360767</t>
  </si>
  <si>
    <t>1,25</t>
  </si>
  <si>
    <t>105</t>
  </si>
  <si>
    <t>997221845</t>
  </si>
  <si>
    <t>Poplatek za uložení asfaltového odpadu bez obsahu dehtu na skládce (skládkovné)</t>
  </si>
  <si>
    <t>1846746651</t>
  </si>
  <si>
    <t>0,44</t>
  </si>
  <si>
    <t>SO-04 - Přípojka - kanalizace splašková</t>
  </si>
  <si>
    <t>SO-04.01 Zemní práce - SO-04.01 Zemní práce</t>
  </si>
  <si>
    <t>SO-04.02 Trubní vede - SO-04.02 Trubní vedení</t>
  </si>
  <si>
    <t>SO-04.01 Zemní práce</t>
  </si>
  <si>
    <t>Pol1</t>
  </si>
  <si>
    <t>Hloubení rýh v hornině 3</t>
  </si>
  <si>
    <t>1578141320</t>
  </si>
  <si>
    <t>Pol2</t>
  </si>
  <si>
    <t>Lože pod potrubí z kameniva drobného, frakce 0-4mm</t>
  </si>
  <si>
    <t>-1958182513</t>
  </si>
  <si>
    <t>Pol3</t>
  </si>
  <si>
    <t>Podkladní deska z betonu C 12/15</t>
  </si>
  <si>
    <t>-1871645002</t>
  </si>
  <si>
    <t>Pol4</t>
  </si>
  <si>
    <t>Betonové sedlo pod potrubí z betonu C 16/20</t>
  </si>
  <si>
    <t>273011960</t>
  </si>
  <si>
    <t>Pol5</t>
  </si>
  <si>
    <t>Obsyp potrubí z kameniva drobného, frakce 0-4mm</t>
  </si>
  <si>
    <t>1854223911</t>
  </si>
  <si>
    <t>Pol6</t>
  </si>
  <si>
    <t>Zásyp sypaninou rýh</t>
  </si>
  <si>
    <t>1206662653</t>
  </si>
  <si>
    <t>Pol7</t>
  </si>
  <si>
    <t>Zásyp sypaninou rýh, příplatek za prohození výkopku</t>
  </si>
  <si>
    <t>-917355108</t>
  </si>
  <si>
    <t>Pol8</t>
  </si>
  <si>
    <t>Vodorovné přemístění výkopku po suchu, vzdálenost do 10km</t>
  </si>
  <si>
    <t>-1646494555</t>
  </si>
  <si>
    <t>Pol9</t>
  </si>
  <si>
    <t>Vodorovné přemístění výkopku po suchu, příplatek za další 1km</t>
  </si>
  <si>
    <t>1620967810</t>
  </si>
  <si>
    <t>Pol10</t>
  </si>
  <si>
    <t>Uložení sypaniny na skládku</t>
  </si>
  <si>
    <t>791155493</t>
  </si>
  <si>
    <t>Pol11</t>
  </si>
  <si>
    <t>Zřízení pažení příložného</t>
  </si>
  <si>
    <t>1804647864</t>
  </si>
  <si>
    <t>Pol12</t>
  </si>
  <si>
    <t>Odstranění pažení příložného</t>
  </si>
  <si>
    <t>1993582812</t>
  </si>
  <si>
    <t>SO-04.02 Trubní vede</t>
  </si>
  <si>
    <t>SO-04.02 Trubní vedení</t>
  </si>
  <si>
    <t>SO-04.01/01</t>
  </si>
  <si>
    <t>Potrubí kameninové KT 200, integrovaný spoj</t>
  </si>
  <si>
    <t>345957093</t>
  </si>
  <si>
    <t>SO-04.01/02</t>
  </si>
  <si>
    <t>Potrubí plastové, systém KG DN 200</t>
  </si>
  <si>
    <t>-160081117</t>
  </si>
  <si>
    <t>SO-04.01/03</t>
  </si>
  <si>
    <t>Zřízení šachet O1000mm z betonových dílců, pro potrubí DN 200, výška vstupu do 1,50m</t>
  </si>
  <si>
    <t>kpl.</t>
  </si>
  <si>
    <t>1967194670</t>
  </si>
  <si>
    <t>SO-04.01/03.1</t>
  </si>
  <si>
    <t>Zřízení šachet O1000mm z betonových dílců, pro potrubí DN 300, výška vstupu do 1,50m</t>
  </si>
  <si>
    <t>-1432213531</t>
  </si>
  <si>
    <t>SO-04.02/04</t>
  </si>
  <si>
    <t>Betonový prstenec pro kanalizační šachtu O600mm, v=80mm</t>
  </si>
  <si>
    <t>ks</t>
  </si>
  <si>
    <t>1454454092</t>
  </si>
  <si>
    <t>SO-04.02/04.1</t>
  </si>
  <si>
    <t>Betonový prstenec pro kanalizační šachtu O600mm, v=100mm</t>
  </si>
  <si>
    <t>1996933553</t>
  </si>
  <si>
    <t>SO-04.02/04.2</t>
  </si>
  <si>
    <t>Betonový prstenec pro kanalizační šachtu O600mm, v=120mm</t>
  </si>
  <si>
    <t>354288528</t>
  </si>
  <si>
    <t>SO-04.01/06</t>
  </si>
  <si>
    <t>Zákrytová deska O1000/600mm</t>
  </si>
  <si>
    <t>-999858719</t>
  </si>
  <si>
    <t>SO-04.01/07</t>
  </si>
  <si>
    <t>Skruž šachtová betonová O1000mm, výška 1000mm</t>
  </si>
  <si>
    <t>-84949320</t>
  </si>
  <si>
    <t>SO-04.01/08</t>
  </si>
  <si>
    <t>Dno šachtové O1000mm, stavební výška 475mm</t>
  </si>
  <si>
    <t>1438989841</t>
  </si>
  <si>
    <t>SO-04.01/09</t>
  </si>
  <si>
    <t>Poklop pro kanalizační šachtu O600mm, D 400</t>
  </si>
  <si>
    <t>1312071040</t>
  </si>
  <si>
    <t>SO-04.01/10</t>
  </si>
  <si>
    <t>Šachtové těsnění pro skruže O1000mm</t>
  </si>
  <si>
    <t>-88881217</t>
  </si>
  <si>
    <t>Pol13</t>
  </si>
  <si>
    <t>Vyčištění stok</t>
  </si>
  <si>
    <t>507755741</t>
  </si>
  <si>
    <t>Pol14</t>
  </si>
  <si>
    <t>Přesun hmot pro trubní vedení z trub kameninových</t>
  </si>
  <si>
    <t>1859294296</t>
  </si>
  <si>
    <t>SO-05 - Přípojka - vodovod</t>
  </si>
  <si>
    <t>SO-05.01 Zemní práce - SO-05.01 Zemní práce</t>
  </si>
  <si>
    <t>SO-05.02 Trubní vede - SO-05.02 Trubní vedení</t>
  </si>
  <si>
    <t>SO-05.03 Vodorovné k - SO-05.03 Vodorovné konstrukce</t>
  </si>
  <si>
    <t>SO-05.01 Zemní práce</t>
  </si>
  <si>
    <t>SO-05.01.01</t>
  </si>
  <si>
    <t>-2051402670</t>
  </si>
  <si>
    <t>SO-05.01.02</t>
  </si>
  <si>
    <t>-230462116</t>
  </si>
  <si>
    <t>SO-05.01.03</t>
  </si>
  <si>
    <t>1502485991</t>
  </si>
  <si>
    <t>SO-05.01.04</t>
  </si>
  <si>
    <t>-744187748</t>
  </si>
  <si>
    <t>SO-05.01.05</t>
  </si>
  <si>
    <t>450695389</t>
  </si>
  <si>
    <t>SO-05.01.06</t>
  </si>
  <si>
    <t>1831619063</t>
  </si>
  <si>
    <t>SO-05.01.07</t>
  </si>
  <si>
    <t>1456871669</t>
  </si>
  <si>
    <t>SO-05.01.08</t>
  </si>
  <si>
    <t>1464856498</t>
  </si>
  <si>
    <t>SO-05.01.09</t>
  </si>
  <si>
    <t>-1388768032</t>
  </si>
  <si>
    <t>SO-05.01.10</t>
  </si>
  <si>
    <t>-2068066770</t>
  </si>
  <si>
    <t>SO-05.02 Trubní vede</t>
  </si>
  <si>
    <t>SO-05.02 Trubní vedení</t>
  </si>
  <si>
    <t>SO-05.02/01</t>
  </si>
  <si>
    <t>Trouba z tvárné litiny TH150, hrdlová, polyuretanová výstelka</t>
  </si>
  <si>
    <t>-318673087</t>
  </si>
  <si>
    <t>SO-05.02/02</t>
  </si>
  <si>
    <t>Trouba vodovodní d90 PEHD 100, SDR 11, PN 16</t>
  </si>
  <si>
    <t>-359902680</t>
  </si>
  <si>
    <t>SO-05.02/18</t>
  </si>
  <si>
    <t>Speciální příruba DN 80 pro potrubí PEd90, jištění proti tahu</t>
  </si>
  <si>
    <t>670555290</t>
  </si>
  <si>
    <t>SO-05.02.01</t>
  </si>
  <si>
    <t>Identifikační vodič CYY 2,50mm2</t>
  </si>
  <si>
    <t>562057391</t>
  </si>
  <si>
    <t>SO-05.02.02</t>
  </si>
  <si>
    <t>Proplach a desinfekce potrubí vodovodního do DN 80</t>
  </si>
  <si>
    <t>-495867350</t>
  </si>
  <si>
    <t>SO-05.02.03</t>
  </si>
  <si>
    <t>Zkouška tlaková potrubí vodovodního do DN 100</t>
  </si>
  <si>
    <t>1845055173</t>
  </si>
  <si>
    <t>SO-05.02.04</t>
  </si>
  <si>
    <t>Přesun hmot pro trubní vedení z trub polyethylénových</t>
  </si>
  <si>
    <t>-1091874946</t>
  </si>
  <si>
    <t>SO-05.02.05</t>
  </si>
  <si>
    <t>Přesun hmot pro trubní vedení z trub litinových</t>
  </si>
  <si>
    <t>1761048220</t>
  </si>
  <si>
    <t>SO-05.03 Vodorovné k</t>
  </si>
  <si>
    <t>SO-05.03 Vodorovné konstrukce</t>
  </si>
  <si>
    <t>SO-05.03.01</t>
  </si>
  <si>
    <t>Betonové bloky pod potrubí z betonu C 8/10</t>
  </si>
  <si>
    <t>1867833128</t>
  </si>
  <si>
    <t>SO-05.03.02</t>
  </si>
  <si>
    <t>Bednění betonových bloků pod potrubí</t>
  </si>
  <si>
    <t>-1331103443</t>
  </si>
  <si>
    <t>SO-05.03.03</t>
  </si>
  <si>
    <t>Vyrovnávací prstence z prostého betonu C pod poklopy, výška do 100mm</t>
  </si>
  <si>
    <t>1808383748</t>
  </si>
  <si>
    <t>SO-05.03.04</t>
  </si>
  <si>
    <t>Vyrovnávací prstence z prostého betonu C pod poklopy, výška 100-200mm</t>
  </si>
  <si>
    <t>1984396016</t>
  </si>
  <si>
    <t>SO-06 - Přípojka - teplovod</t>
  </si>
  <si>
    <t>SO-06.01 Teplovod - SO-06.01 Teplovod</t>
  </si>
  <si>
    <t>SO-06.01 Teplovod</t>
  </si>
  <si>
    <t>SO-06.01.01</t>
  </si>
  <si>
    <t>Předizolované potrubí ISO PLUS ocel DN65 včetně oblouků</t>
  </si>
  <si>
    <t>-892535866</t>
  </si>
  <si>
    <t>SO-06.01.02</t>
  </si>
  <si>
    <t>TA-FUSION-P DN 65, 9,40 - 24,2 m3/hod</t>
  </si>
  <si>
    <t>1826940945</t>
  </si>
  <si>
    <t>SO-06.01.03</t>
  </si>
  <si>
    <t>ARI KLAPKA DN 65 + PŘÍRUBY</t>
  </si>
  <si>
    <t>-1232990839</t>
  </si>
  <si>
    <t>SO-06.01.04</t>
  </si>
  <si>
    <t>Ocelové potrubí DN65 včetně oblouků</t>
  </si>
  <si>
    <t>-1306907222</t>
  </si>
  <si>
    <t>SO-06.01.05</t>
  </si>
  <si>
    <t>VYPOUŠTĚCÍ KK 3/4"</t>
  </si>
  <si>
    <t>1343023376</t>
  </si>
  <si>
    <t>SO-06.01.06</t>
  </si>
  <si>
    <t>Tepelná izolace PIPO ALs 76/60</t>
  </si>
  <si>
    <t>298540088</t>
  </si>
  <si>
    <t>SO-06.01.07</t>
  </si>
  <si>
    <t>Kalorimetr UH50-A65 MOD-BUS, tepl. čidla, jímky</t>
  </si>
  <si>
    <t>1488402062</t>
  </si>
  <si>
    <t>SO-06.01.08</t>
  </si>
  <si>
    <t>Komunikační karta WZU-AM</t>
  </si>
  <si>
    <t>342460553</t>
  </si>
  <si>
    <t>SO-06.01.09</t>
  </si>
  <si>
    <t>Zapažený výkop - Zajišťujestavba - výkop cca. h160, š140cm</t>
  </si>
  <si>
    <t>-888600784</t>
  </si>
  <si>
    <t>SO-06.01.10</t>
  </si>
  <si>
    <t>Podsyp + zásyp jemná frakce - zajišťuje stavba</t>
  </si>
  <si>
    <t>1965384684</t>
  </si>
  <si>
    <t>SO-06.01.11</t>
  </si>
  <si>
    <t>Výstražná fólie</t>
  </si>
  <si>
    <t>-476973788</t>
  </si>
  <si>
    <t>SO-06.01.12</t>
  </si>
  <si>
    <t>Komunikační kabel, výstražná folie</t>
  </si>
  <si>
    <t>1317043326</t>
  </si>
  <si>
    <t>SO-06.01.13</t>
  </si>
  <si>
    <t>Zásyp, v místě silnice, chodníků a budoucího parkoviště hutnění na min. 100° Proctora, zajišťuje stavba</t>
  </si>
  <si>
    <t>1878300472</t>
  </si>
  <si>
    <t>SO-06.01.14</t>
  </si>
  <si>
    <t>Oprava chodníků a komunikace, úprava zeleně - zajišťuje stavba</t>
  </si>
  <si>
    <t>1932479282</t>
  </si>
  <si>
    <t>SO-06.01.15</t>
  </si>
  <si>
    <t>Barva</t>
  </si>
  <si>
    <t>kg</t>
  </si>
  <si>
    <t>1653862726</t>
  </si>
  <si>
    <t>SO-06.01.16</t>
  </si>
  <si>
    <t>Závěsový materiál, konzole pro potrubí DN100 - CZT</t>
  </si>
  <si>
    <t>2064387122</t>
  </si>
  <si>
    <t>SO-06.01.17</t>
  </si>
  <si>
    <t>Průchodky</t>
  </si>
  <si>
    <t>1972046640</t>
  </si>
  <si>
    <t>SO-06.01.18</t>
  </si>
  <si>
    <t>Svařovací materiál, izolační materiál, brusivo, plyny</t>
  </si>
  <si>
    <t>295997840</t>
  </si>
  <si>
    <t>SO-06.01.19</t>
  </si>
  <si>
    <t>Tlaková a dilatační zkouška</t>
  </si>
  <si>
    <t>1475810514</t>
  </si>
  <si>
    <t>SO-06.01.20</t>
  </si>
  <si>
    <t>Montáž</t>
  </si>
  <si>
    <t>927514026</t>
  </si>
  <si>
    <t>SO-06.01.21</t>
  </si>
  <si>
    <t>Geodetické zaměření, zanesení do GIS</t>
  </si>
  <si>
    <t>842336653</t>
  </si>
  <si>
    <t>SO-06.01.22</t>
  </si>
  <si>
    <t>Dokumentace skutečného provedení stavby</t>
  </si>
  <si>
    <t>-880152390</t>
  </si>
  <si>
    <t>SO-07 - Areálové rozvody elektrické energie</t>
  </si>
  <si>
    <t>SO-07.01 Elektroinst - SO-07.01 Elektroinstalace</t>
  </si>
  <si>
    <t>SO-07.02 Zemní práce - SO-07.02 Zemní práce</t>
  </si>
  <si>
    <t>SO-07.03 HZS - SO-07.03 HZS</t>
  </si>
  <si>
    <t>SO-07.01 Elektroinst</t>
  </si>
  <si>
    <t>SO-07.01 Elektroinstalace</t>
  </si>
  <si>
    <t>SO-07.01.01</t>
  </si>
  <si>
    <t>Dodávka a montáž elektroměrového pilíře např. NR212/NKD7D/NSX125A/ČEZ – nepřímé dvoutarifní měření</t>
  </si>
  <si>
    <t>52570417</t>
  </si>
  <si>
    <t>SO-07.01.02</t>
  </si>
  <si>
    <t>Dodávka a montáž kabelu 1-AYKY-j 4x120</t>
  </si>
  <si>
    <t>18392193</t>
  </si>
  <si>
    <t>SO-07.01.03</t>
  </si>
  <si>
    <t>Plastová chránička DN110</t>
  </si>
  <si>
    <t>857222715</t>
  </si>
  <si>
    <t>SO-07.01.04</t>
  </si>
  <si>
    <t>Ukončení kabelů do 4 x 120</t>
  </si>
  <si>
    <t>811183613</t>
  </si>
  <si>
    <t>SO-07.01.05</t>
  </si>
  <si>
    <t>Nosný, podružný a režijní materiál</t>
  </si>
  <si>
    <t>-1810109865</t>
  </si>
  <si>
    <t>SO-07.02 Zemní práce</t>
  </si>
  <si>
    <t>SO-07.02.01</t>
  </si>
  <si>
    <t>Jáma pro pilíř - výkop jámy vč. zásypu jámy, betonového základu, naložení a odvozu zeminy na skládku ( 15 km ) a poplatku za odvoz a umístění zeminy na skládku</t>
  </si>
  <si>
    <t>1929465108</t>
  </si>
  <si>
    <t>SO-07.02.02</t>
  </si>
  <si>
    <t>Výkop kabelové rýhy 35/110 cm hor.4</t>
  </si>
  <si>
    <t>1837227022</t>
  </si>
  <si>
    <t>SO-07.02.03</t>
  </si>
  <si>
    <t>Zához kabelové rýhy 35/110 cm hor.4</t>
  </si>
  <si>
    <t>-352098980</t>
  </si>
  <si>
    <t>SO-07.02.04</t>
  </si>
  <si>
    <t>Zakrytí kabelu výstražnou fólií červenou na šířku 33 cm, včetně dodávky fólie</t>
  </si>
  <si>
    <t>1128964273</t>
  </si>
  <si>
    <t>SO-07.02.05</t>
  </si>
  <si>
    <t>Prostý beton</t>
  </si>
  <si>
    <t>-1551158729</t>
  </si>
  <si>
    <t>SO-07.02.06</t>
  </si>
  <si>
    <t>Provizorní úprava terénu</t>
  </si>
  <si>
    <t>275431177</t>
  </si>
  <si>
    <t>SO-07.02.07</t>
  </si>
  <si>
    <t>Geodetické zaměření skutečného provedení stavby(trasa+svítidla)</t>
  </si>
  <si>
    <t>-504308706</t>
  </si>
  <si>
    <t>SO-07.02.08</t>
  </si>
  <si>
    <t>Zřízení kab.lože v rýze do 65 cm z písku 20 cm, včetně dodávky písku</t>
  </si>
  <si>
    <t>-1853695570</t>
  </si>
  <si>
    <t>SO-07.03 HZS</t>
  </si>
  <si>
    <t>SO-07.03.01</t>
  </si>
  <si>
    <t>Inženýrská činost</t>
  </si>
  <si>
    <t>1169053374</t>
  </si>
  <si>
    <t>SO-07.03.02</t>
  </si>
  <si>
    <t>Dokumentace skutečného provedení</t>
  </si>
  <si>
    <t>1279059860</t>
  </si>
  <si>
    <t>SO-07.03.03</t>
  </si>
  <si>
    <t>Výchozí revize</t>
  </si>
  <si>
    <t>-2090905326</t>
  </si>
  <si>
    <t>SO-09 - Veřejné osvětlení</t>
  </si>
  <si>
    <t>SO-09.01 Elektroinst - SO-09.01 Elektroinstalace</t>
  </si>
  <si>
    <t>SO-09.02 Zemní práce - SO-09.02 Zemní práce</t>
  </si>
  <si>
    <t>SO-09.03 HZS - SO-09.03 HZS</t>
  </si>
  <si>
    <t>SO-09.01 Elektroinst</t>
  </si>
  <si>
    <t>SO-09.01 Elektroinstalace</t>
  </si>
  <si>
    <t>SO-09.01.01</t>
  </si>
  <si>
    <t>Vyhledání místa připojení</t>
  </si>
  <si>
    <t>-1951317203</t>
  </si>
  <si>
    <t>SO-09.01.02</t>
  </si>
  <si>
    <t>Napojení na stávající rozvod veřejného osvětlení</t>
  </si>
  <si>
    <t>228141572</t>
  </si>
  <si>
    <t>SO-09.01.03</t>
  </si>
  <si>
    <t>Dodávka a montáž kabelu CYKY-J 5x10</t>
  </si>
  <si>
    <t>1425017532</t>
  </si>
  <si>
    <t>SO-09.01.04</t>
  </si>
  <si>
    <t>Dodávka a montáž kabelu, CGSG 3CX1,5, H05RR-F 3G1,5</t>
  </si>
  <si>
    <t>-1800807707</t>
  </si>
  <si>
    <t>SO-09.01.05</t>
  </si>
  <si>
    <t>Dodávka a položení chráničky do výkopu KF 09040</t>
  </si>
  <si>
    <t>375125892</t>
  </si>
  <si>
    <t>SO-09.01.06</t>
  </si>
  <si>
    <t>Roztažení a položení chráničky podél výkopu</t>
  </si>
  <si>
    <t>-770054193</t>
  </si>
  <si>
    <t>SO-09.01.07_O</t>
  </si>
  <si>
    <t>Dodávka a montáž parkového svítidla Modus Auris 70W</t>
  </si>
  <si>
    <t>-884889298</t>
  </si>
  <si>
    <t>SO-09.01.08_O</t>
  </si>
  <si>
    <t>Dodávka a montáž zemního svítidla</t>
  </si>
  <si>
    <t>-1071135206</t>
  </si>
  <si>
    <t>SO-09.01.09_O</t>
  </si>
  <si>
    <t>Ekologické poplatky související se svítidly</t>
  </si>
  <si>
    <t>816598290</t>
  </si>
  <si>
    <t>SO-09.01.10</t>
  </si>
  <si>
    <t>Dodávka a montáž zemnícího drátu FeZn d10</t>
  </si>
  <si>
    <t>-2002963982</t>
  </si>
  <si>
    <t>SO-09.01.11</t>
  </si>
  <si>
    <t>Dodávka a montáž zemnícího pásku FeZn 30 x 4</t>
  </si>
  <si>
    <t>1782972383</t>
  </si>
  <si>
    <t>SO-09.01.12</t>
  </si>
  <si>
    <t>Dodávka a montáž svorky SR03</t>
  </si>
  <si>
    <t>-680874962</t>
  </si>
  <si>
    <t>SO-09.01.13</t>
  </si>
  <si>
    <t>Dodávka a montáž svorky SR01</t>
  </si>
  <si>
    <t>-787917767</t>
  </si>
  <si>
    <t>SO-09.01.14</t>
  </si>
  <si>
    <t>Dodávka a montáž stožárové výzbroje např. typ NTB, 3xčtyřžilové kabely do 25mm, 1 okruh</t>
  </si>
  <si>
    <t>794616667</t>
  </si>
  <si>
    <t>SO-09.01.15</t>
  </si>
  <si>
    <t>Dodávka a montáž stožáru parkového 6m, žárový zinek</t>
  </si>
  <si>
    <t>703623319</t>
  </si>
  <si>
    <t>SO-09.01.16</t>
  </si>
  <si>
    <t>Ukončení a zapojení kabelů do 5 x 10</t>
  </si>
  <si>
    <t>-246371135</t>
  </si>
  <si>
    <t>SO-09.01.17</t>
  </si>
  <si>
    <t>Ukončení a zapojení kabelů do 3 x 1,5 až 4</t>
  </si>
  <si>
    <t>425413662</t>
  </si>
  <si>
    <t>SO-09.01.18</t>
  </si>
  <si>
    <t>Dodávka a montáž pojistkové patrony 6A, E27</t>
  </si>
  <si>
    <t>986186455</t>
  </si>
  <si>
    <t>SO-09.01.19</t>
  </si>
  <si>
    <t>1059932818</t>
  </si>
  <si>
    <t>SO-09.02 Zemní práce</t>
  </si>
  <si>
    <t>SO-09.02.01</t>
  </si>
  <si>
    <t>Jáma pro ocelový stožár - výkop jámy pro osvětlovací stožár 6m vč. zásypu jámy, betonového základu a obruče, betonové trouby TBP, zásypu pískem, naložení a odvozu zeminy na skládku ( 15 km ) a poplatku za odvoz a umístění zeminy na skládku</t>
  </si>
  <si>
    <t>923481567</t>
  </si>
  <si>
    <t>SO-09.02.02</t>
  </si>
  <si>
    <t>-272987735</t>
  </si>
  <si>
    <t>SO-09.02.03</t>
  </si>
  <si>
    <t>-793602854</t>
  </si>
  <si>
    <t>SO-09.02.04</t>
  </si>
  <si>
    <t>Výkop kabelové rýhy 35/70 cm hor.4</t>
  </si>
  <si>
    <t>1268080325</t>
  </si>
  <si>
    <t>SO-09.02.05</t>
  </si>
  <si>
    <t>Zához kabelové rýhy 35/70 cm hor.4</t>
  </si>
  <si>
    <t>-1570608354</t>
  </si>
  <si>
    <t>SO-09.02.06</t>
  </si>
  <si>
    <t>-1168757752</t>
  </si>
  <si>
    <t>SO-09.02.07</t>
  </si>
  <si>
    <t>1017592359</t>
  </si>
  <si>
    <t>SO-09.02.08</t>
  </si>
  <si>
    <t>-753862486</t>
  </si>
  <si>
    <t>SO-09.02.19</t>
  </si>
  <si>
    <t>1300900744</t>
  </si>
  <si>
    <t>SO-09.02.10</t>
  </si>
  <si>
    <t>1671043122</t>
  </si>
  <si>
    <t>SO-09.03 HZS</t>
  </si>
  <si>
    <t>SO-09.03.01</t>
  </si>
  <si>
    <t>24228660</t>
  </si>
  <si>
    <t>SO-09.03.02</t>
  </si>
  <si>
    <t>Dokumentace skutečného provedení, měření osvětlení</t>
  </si>
  <si>
    <t>-2010092786</t>
  </si>
  <si>
    <t>SO-09.03.03</t>
  </si>
  <si>
    <t>Montážní plošina</t>
  </si>
  <si>
    <t>-1649336662</t>
  </si>
  <si>
    <t>SO-09.03.04</t>
  </si>
  <si>
    <t>25764539</t>
  </si>
  <si>
    <t>SO-10 - Sadové úpravy</t>
  </si>
  <si>
    <t xml:space="preserve">    3 - Svislé a kompletní konstrukce</t>
  </si>
  <si>
    <t>99 - Přesuny hmot a sutí</t>
  </si>
  <si>
    <t>131111359</t>
  </si>
  <si>
    <t>Příplatek za vrtání v kamenité nebo kořeny prorostlé půdě</t>
  </si>
  <si>
    <t>-1684514243</t>
  </si>
  <si>
    <t>131151342</t>
  </si>
  <si>
    <t>Vrtání jamek pro plotové sloupky D do 200 mm - strojně</t>
  </si>
  <si>
    <t>-1059449991</t>
  </si>
  <si>
    <t>131203101</t>
  </si>
  <si>
    <t>Hloubení jam ručním nebo pneum nářadím v soudržných horninách tř. 3</t>
  </si>
  <si>
    <t>1986298432</t>
  </si>
  <si>
    <t>131203109</t>
  </si>
  <si>
    <t>Příplatek za lepivost u hloubení jam ručním nebo pneum nářadím v hornině tř. 3</t>
  </si>
  <si>
    <t>-1942102814</t>
  </si>
  <si>
    <t>171201201</t>
  </si>
  <si>
    <t>Uložení sypaniny na skládky</t>
  </si>
  <si>
    <t>220302289</t>
  </si>
  <si>
    <t>Poplatek za uložení stavebního odpadu - zeminy a kameniva na skládce</t>
  </si>
  <si>
    <t>1630820136</t>
  </si>
  <si>
    <t>181111111</t>
  </si>
  <si>
    <t>Plošná úprava terénu do 500 m2 zemina tř 1 až 4 nerovnosti do +/- 100 mm v rovinně a svahu do 1:5</t>
  </si>
  <si>
    <t>397651697</t>
  </si>
  <si>
    <t>181301111</t>
  </si>
  <si>
    <t>Rozprostření ornice tl vrstvy do 100 mm pl přes 500 m2 v rovině nebo ve svahu do 1:5</t>
  </si>
  <si>
    <t>369258962</t>
  </si>
  <si>
    <t>2191,10+11,20+5+8,1+10+10+4,3+1,5+11,1+16,5+7,3+6,9+6,1+2,9+11+33+32+91+146,14</t>
  </si>
  <si>
    <t>103715000</t>
  </si>
  <si>
    <t>substrát pro trávníky A  VL</t>
  </si>
  <si>
    <t>-456934215</t>
  </si>
  <si>
    <t>181301117</t>
  </si>
  <si>
    <t>Rozprostření ornice tl vrstvy do 500 mm pl přes 500 m2 v rovině nebo ve svahu do 1:5</t>
  </si>
  <si>
    <t>455474492</t>
  </si>
  <si>
    <t>103715R</t>
  </si>
  <si>
    <t>nákup ornice včetně dovozu</t>
  </si>
  <si>
    <t>-943652281</t>
  </si>
  <si>
    <t>2605,10*0,45</t>
  </si>
  <si>
    <t>181451131</t>
  </si>
  <si>
    <t>Založení parkového trávníku výsevem plochy přes 1000 m2 v rovině a ve svahu do 1:5</t>
  </si>
  <si>
    <t>-803401662</t>
  </si>
  <si>
    <t>005724150</t>
  </si>
  <si>
    <t>osivo směs travní parková směs exclusive</t>
  </si>
  <si>
    <t>1454193187</t>
  </si>
  <si>
    <t>183101312</t>
  </si>
  <si>
    <t>Jamky pro výsadbu s výměnou 100 % půdy zeminy tř 1 až 4 objem do 0,02 m3 v rovině a svahu do 1:5</t>
  </si>
  <si>
    <t>-1875799364</t>
  </si>
  <si>
    <t>183101313</t>
  </si>
  <si>
    <t>Jamky pro výsadbu s výměnou 100 % půdy zeminy tř 1 až 4 objem do 0,05 m3 v rovině a svahu do 1:5</t>
  </si>
  <si>
    <t>-1030016705</t>
  </si>
  <si>
    <t>384</t>
  </si>
  <si>
    <t>183101321</t>
  </si>
  <si>
    <t>Jamky pro výsadbu s výměnou 100 % půdy zeminy tř 1 až 4 objem do 1 m3 v rovině a svahu do 1:5</t>
  </si>
  <si>
    <t>-2086745384</t>
  </si>
  <si>
    <t>183403114</t>
  </si>
  <si>
    <t>Obdělání půdy kultivátorováním v rovině a svahu do 1:5</t>
  </si>
  <si>
    <t>1587499947</t>
  </si>
  <si>
    <t>3000</t>
  </si>
  <si>
    <t>184102111</t>
  </si>
  <si>
    <t>Výsadba dřeviny s balem D do 0,2 m do jamky se zalitím v rovině a svahu do 1:5</t>
  </si>
  <si>
    <t>1486865994</t>
  </si>
  <si>
    <t>M0265Z1</t>
  </si>
  <si>
    <t>Nízké keře-kostřava</t>
  </si>
  <si>
    <t>-462862773</t>
  </si>
  <si>
    <t>78+70+30+116+49+77</t>
  </si>
  <si>
    <t>M0265Z2</t>
  </si>
  <si>
    <t>Nízké keře-dochan psárkovitý</t>
  </si>
  <si>
    <t>-636648102</t>
  </si>
  <si>
    <t>34+30+13+49+20+33</t>
  </si>
  <si>
    <t>M0265Z3</t>
  </si>
  <si>
    <t>Nízké keře-bohyška</t>
  </si>
  <si>
    <t>-935851283</t>
  </si>
  <si>
    <t>50+15+111+61+29</t>
  </si>
  <si>
    <t>M0265Z4</t>
  </si>
  <si>
    <t>Nízké keře-ozdobnice čínská</t>
  </si>
  <si>
    <t>249119499</t>
  </si>
  <si>
    <t>29+35+1</t>
  </si>
  <si>
    <t>M0265Z5</t>
  </si>
  <si>
    <t>Nízké keře-metlice trstnatá</t>
  </si>
  <si>
    <t>-122954331</t>
  </si>
  <si>
    <t>59+65+5</t>
  </si>
  <si>
    <t>M0265Z7</t>
  </si>
  <si>
    <t>Nízké keře-skalník</t>
  </si>
  <si>
    <t>679685771</t>
  </si>
  <si>
    <t>584</t>
  </si>
  <si>
    <t>184102112</t>
  </si>
  <si>
    <t>Výsadba dřeviny s balem D do 0,3 m do jamky se zalitím v rovině a svahu do 1:5</t>
  </si>
  <si>
    <t>245801791</t>
  </si>
  <si>
    <t>170+78+136</t>
  </si>
  <si>
    <t>M0265K1</t>
  </si>
  <si>
    <t>Keře-brslen žlutá</t>
  </si>
  <si>
    <t>1200758424</t>
  </si>
  <si>
    <t>70+100</t>
  </si>
  <si>
    <t>M0265K2</t>
  </si>
  <si>
    <t>Keře-brslen bílá</t>
  </si>
  <si>
    <t>-590743471</t>
  </si>
  <si>
    <t>30+48</t>
  </si>
  <si>
    <t>M0265K3</t>
  </si>
  <si>
    <t>Keře-bobkovišeň</t>
  </si>
  <si>
    <t>1941461853</t>
  </si>
  <si>
    <t>136</t>
  </si>
  <si>
    <t>184102115</t>
  </si>
  <si>
    <t>Výsadba dřeviny s balem D do 0,6 m do jamky se zalitím v rovině a svahu do 1:5</t>
  </si>
  <si>
    <t>1506023054</t>
  </si>
  <si>
    <t>M0265-1</t>
  </si>
  <si>
    <t>Stromy-jeřáb břek</t>
  </si>
  <si>
    <t>698876785</t>
  </si>
  <si>
    <t>M0265-2</t>
  </si>
  <si>
    <t>Stromy-platan javorolistý</t>
  </si>
  <si>
    <t>-1470357567</t>
  </si>
  <si>
    <t>M0265-3</t>
  </si>
  <si>
    <t>Stromy-převislá vrba</t>
  </si>
  <si>
    <t>1345107355</t>
  </si>
  <si>
    <t>M0265-4</t>
  </si>
  <si>
    <t>Stromy-bříza bělokorá převislá</t>
  </si>
  <si>
    <t>-716415130</t>
  </si>
  <si>
    <t>103211000</t>
  </si>
  <si>
    <t>zahradní substrát pro výsadbu VL</t>
  </si>
  <si>
    <t>716866931</t>
  </si>
  <si>
    <t>1651*0,02</t>
  </si>
  <si>
    <t>384*0,05</t>
  </si>
  <si>
    <t>49*1</t>
  </si>
  <si>
    <t>184215133</t>
  </si>
  <si>
    <t>Ukotvení kmene dřevin třemi kůly D do 0,1 m délky do 3 m</t>
  </si>
  <si>
    <t>1849531327</t>
  </si>
  <si>
    <t>49*3</t>
  </si>
  <si>
    <t>605912570</t>
  </si>
  <si>
    <t>kůl vyvazovací dřevěný impregnovaný délka 300 cm průměr 8 cm</t>
  </si>
  <si>
    <t>1164282581</t>
  </si>
  <si>
    <t>6059125701</t>
  </si>
  <si>
    <t>příčka z půlené frézované kulatiny dl. 50 cm</t>
  </si>
  <si>
    <t>145131728</t>
  </si>
  <si>
    <t>M609M1</t>
  </si>
  <si>
    <t>Úvazek bavlněný -šíře 3 cm</t>
  </si>
  <si>
    <t>1863767665</t>
  </si>
  <si>
    <t>1842154111</t>
  </si>
  <si>
    <t>Zhotovení závlahové trubky dřevin v rovině nebo na svahu do 1:5</t>
  </si>
  <si>
    <t>-1846159136</t>
  </si>
  <si>
    <t>286112200</t>
  </si>
  <si>
    <t>trubka drenážní flexibilní D 50 mm</t>
  </si>
  <si>
    <t>-1857083243</t>
  </si>
  <si>
    <t>49*1,5</t>
  </si>
  <si>
    <t>185802113</t>
  </si>
  <si>
    <t>Hnojení půdy umělým hnojivem na široko v rovině a svahu do 1:5</t>
  </si>
  <si>
    <t>-874113540</t>
  </si>
  <si>
    <t>13,026*0,001</t>
  </si>
  <si>
    <t>251911550</t>
  </si>
  <si>
    <t>hnojivo průmyslové Cererit (bal. 5 kg)</t>
  </si>
  <si>
    <t>-1309595342</t>
  </si>
  <si>
    <t>2605,14*0,005</t>
  </si>
  <si>
    <t>185803211</t>
  </si>
  <si>
    <t>Uválcování trávníku v rovině a svahu do 1:5</t>
  </si>
  <si>
    <t>-1924584199</t>
  </si>
  <si>
    <t>2191,10</t>
  </si>
  <si>
    <t>184801121</t>
  </si>
  <si>
    <t>Ošetřování vysazených dřevin soliterních v rovině a svahu do 1:5</t>
  </si>
  <si>
    <t>-417734345</t>
  </si>
  <si>
    <t>1651+384+47</t>
  </si>
  <si>
    <t>184802111</t>
  </si>
  <si>
    <t>Chemické odplevelení před založením kultury nad 20 m2 postřikem na široko v rovině a svahu do 1:5</t>
  </si>
  <si>
    <t>-2129126939</t>
  </si>
  <si>
    <t>184911421</t>
  </si>
  <si>
    <t>Mulčování rostlin kůrou tl. do 0,1 m v rovině a svahu do 1:5</t>
  </si>
  <si>
    <t>1140608961</t>
  </si>
  <si>
    <t>11,60+5+22+8,1+2*10+3,5+4,3+1,5+11,1+16,5+7,30+54,8+6,9+6,1+2,9+6,6+11+2,8+301,6+2191,12+33+32+91+146,14+110</t>
  </si>
  <si>
    <t>103911000</t>
  </si>
  <si>
    <t>kůra mulčovací VL</t>
  </si>
  <si>
    <t>-1764819309</t>
  </si>
  <si>
    <t>185804312</t>
  </si>
  <si>
    <t>Zalití rostlin vodou plocha přes 20 m2</t>
  </si>
  <si>
    <t>-1669835900</t>
  </si>
  <si>
    <t>"5 l/ks rostliny a keře"  0,005*(1651+384)</t>
  </si>
  <si>
    <t>"50 l/ks strom "  0,05*49</t>
  </si>
  <si>
    <t>185851121</t>
  </si>
  <si>
    <t>Dovoz vody pro zálivku rostlin za vzdálenost do 1000 m</t>
  </si>
  <si>
    <t>-1492555350</t>
  </si>
  <si>
    <t>185851129</t>
  </si>
  <si>
    <t>Příplatek k dovozu vody pro zálivku rostlin do 1000 m ZKD 1000 m</t>
  </si>
  <si>
    <t>1497164718</t>
  </si>
  <si>
    <t>12,625*9</t>
  </si>
  <si>
    <t>082113210</t>
  </si>
  <si>
    <t>voda pitná pro ostatní odběratele</t>
  </si>
  <si>
    <t>1557419469</t>
  </si>
  <si>
    <t>185001_N</t>
  </si>
  <si>
    <t>Přesazení stávajících stromů</t>
  </si>
  <si>
    <t>225545102</t>
  </si>
  <si>
    <t>274313611</t>
  </si>
  <si>
    <t>Základové pasy z betonu tř. C16/20</t>
  </si>
  <si>
    <t>1672508800</t>
  </si>
  <si>
    <t>275321311</t>
  </si>
  <si>
    <t>Základové patky ze ŽB bez zvýšenách nároků na prostředí tř. C 16/20</t>
  </si>
  <si>
    <t>880508500</t>
  </si>
  <si>
    <t>213141111</t>
  </si>
  <si>
    <t>Zřízení vrstvy z geotextilie v rovině nebo ve sklonu do 1:5 š do 3 m</t>
  </si>
  <si>
    <t>-2129093166</t>
  </si>
  <si>
    <t>693111420</t>
  </si>
  <si>
    <t>textilie GEOFILTEX 63 63/20 200 g/m2 do š 8,8 m</t>
  </si>
  <si>
    <t>-1535147708</t>
  </si>
  <si>
    <t>Svislé a kompletní konstrukce</t>
  </si>
  <si>
    <t>311321815</t>
  </si>
  <si>
    <t>Nosná zeď ze ŽB pohledového tř. C 30/37 bez výztuže</t>
  </si>
  <si>
    <t>907257017</t>
  </si>
  <si>
    <t>311351121</t>
  </si>
  <si>
    <t>Zřízení oboustranného bednění nosných nadzákladových zdí</t>
  </si>
  <si>
    <t>2058361736</t>
  </si>
  <si>
    <t>311351122</t>
  </si>
  <si>
    <t>Odstranění oboustranného bednění nosných nadzákladových zdí</t>
  </si>
  <si>
    <t>1676190736</t>
  </si>
  <si>
    <t>311351911</t>
  </si>
  <si>
    <t>Příplatek k cenám bednění nosných nadzákladových zdí za pohledový beton</t>
  </si>
  <si>
    <t>-149969173</t>
  </si>
  <si>
    <t>311361821</t>
  </si>
  <si>
    <t>Výztuž nosných zdí betonářskou ocelí 10 505</t>
  </si>
  <si>
    <t>-892338188</t>
  </si>
  <si>
    <t>338171113</t>
  </si>
  <si>
    <t>Osazenování sloupků a vzpěr plotových ocelových v 2,00 m se zabetonováním</t>
  </si>
  <si>
    <t>-58893667</t>
  </si>
  <si>
    <t>145501520</t>
  </si>
  <si>
    <t>profil ocelový obdélníkový 60x40x2mm</t>
  </si>
  <si>
    <t>-928963605</t>
  </si>
  <si>
    <t>338171123</t>
  </si>
  <si>
    <t>Osazování sloupků a vzpěr plotových ocelových v 2,6 m se zabetonováním</t>
  </si>
  <si>
    <t>-1964299568</t>
  </si>
  <si>
    <t>145501521</t>
  </si>
  <si>
    <t>profil ocelový obdélníkový 60x40x2mm, žárově zinkovaný</t>
  </si>
  <si>
    <t>595663797</t>
  </si>
  <si>
    <t>348121221</t>
  </si>
  <si>
    <t>Montáž podhrabových desek délky do 3 m na ocelové plotové sloupky</t>
  </si>
  <si>
    <t>1935632121</t>
  </si>
  <si>
    <t>59233120</t>
  </si>
  <si>
    <t>deska plotová betonová 290x5x29 cm</t>
  </si>
  <si>
    <t>1494853003</t>
  </si>
  <si>
    <t>348171330</t>
  </si>
  <si>
    <t>Osazení průběžného pletiva z profilové oceli na 1m oplocení ve sklonu svahu do 15°</t>
  </si>
  <si>
    <t>619219418</t>
  </si>
  <si>
    <t>SO-10 3.1</t>
  </si>
  <si>
    <t>dílce ze žárově zinkovaných drátů o průměru 4 a 4,8 mm, dílce s lokálním 3D prolisem, velikost dílců 2500x1830 mm</t>
  </si>
  <si>
    <t>-1646883970</t>
  </si>
  <si>
    <t>348215112_O</t>
  </si>
  <si>
    <t>Plot z gabionů šířky do 0,5 výšky přes 1,5 m</t>
  </si>
  <si>
    <t>1284097213</t>
  </si>
  <si>
    <t>Poznámka k položce:_x000D_
velikost ok 2,5x10 cm naležato, kamenivo frakce 32-63, sypané, světle šedá (např. žula)</t>
  </si>
  <si>
    <t>SO-10 3.2</t>
  </si>
  <si>
    <t>Vrata s ocelovým rámem z L50/50, pojezdná kolejnice, výplň vrat - dř. latě 24/48 mm s mezerou min. 20 mm</t>
  </si>
  <si>
    <t>1587110426</t>
  </si>
  <si>
    <t>463211141</t>
  </si>
  <si>
    <t>Rovnanina objemu do 3 m3 z lomového kamene tříděného hmotnosti do 80 kg s urovnáním líce</t>
  </si>
  <si>
    <t>960347392</t>
  </si>
  <si>
    <t>5,9+13+2,7+27,4+3,3+1,4+98,80</t>
  </si>
  <si>
    <t>9163711121</t>
  </si>
  <si>
    <t>Zahradní obrubník plastový šedý položený do štěrkopískového lože</t>
  </si>
  <si>
    <t>1555157489</t>
  </si>
  <si>
    <t>119</t>
  </si>
  <si>
    <t>Přesuny hmot a sutí</t>
  </si>
  <si>
    <t>998231311</t>
  </si>
  <si>
    <t>Přesun hmot pro sadovnické a krajinářské úpravy vodorovně do 5000 m</t>
  </si>
  <si>
    <t>108567204</t>
  </si>
  <si>
    <t>146,169+14,81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</si>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</sst>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3" t="s">
        <v>14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3"/>
      <c r="AQ5" s="23"/>
      <c r="AR5" s="21"/>
      <c r="BE5" s="34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5" t="s">
        <v>17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3"/>
      <c r="AQ6" s="23"/>
      <c r="AR6" s="21"/>
      <c r="BE6" s="34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4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1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41"/>
      <c r="BS13" s="18" t="s">
        <v>6</v>
      </c>
    </row>
    <row r="14" spans="1:74" ht="12.75">
      <c r="B14" s="22"/>
      <c r="C14" s="23"/>
      <c r="D14" s="23"/>
      <c r="E14" s="346" t="s">
        <v>30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4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1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41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1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4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1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1"/>
    </row>
    <row r="23" spans="1:71" s="1" customFormat="1" ht="310.5" customHeight="1">
      <c r="B23" s="22"/>
      <c r="C23" s="23"/>
      <c r="D23" s="23"/>
      <c r="E23" s="348" t="s">
        <v>36</v>
      </c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  <c r="Q23" s="348"/>
      <c r="R23" s="348"/>
      <c r="S23" s="348"/>
      <c r="T23" s="348"/>
      <c r="U23" s="348"/>
      <c r="V23" s="348"/>
      <c r="W23" s="348"/>
      <c r="X23" s="348"/>
      <c r="Y23" s="348"/>
      <c r="Z23" s="348"/>
      <c r="AA23" s="348"/>
      <c r="AB23" s="348"/>
      <c r="AC23" s="348"/>
      <c r="AD23" s="348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23"/>
      <c r="AP23" s="23"/>
      <c r="AQ23" s="23"/>
      <c r="AR23" s="21"/>
      <c r="BE23" s="34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1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9">
        <f>ROUND(AG54,2)</f>
        <v>0</v>
      </c>
      <c r="AL26" s="350"/>
      <c r="AM26" s="350"/>
      <c r="AN26" s="350"/>
      <c r="AO26" s="350"/>
      <c r="AP26" s="37"/>
      <c r="AQ26" s="37"/>
      <c r="AR26" s="40"/>
      <c r="BE26" s="34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1" t="s">
        <v>38</v>
      </c>
      <c r="M28" s="351"/>
      <c r="N28" s="351"/>
      <c r="O28" s="351"/>
      <c r="P28" s="351"/>
      <c r="Q28" s="37"/>
      <c r="R28" s="37"/>
      <c r="S28" s="37"/>
      <c r="T28" s="37"/>
      <c r="U28" s="37"/>
      <c r="V28" s="37"/>
      <c r="W28" s="351" t="s">
        <v>39</v>
      </c>
      <c r="X28" s="351"/>
      <c r="Y28" s="351"/>
      <c r="Z28" s="351"/>
      <c r="AA28" s="351"/>
      <c r="AB28" s="351"/>
      <c r="AC28" s="351"/>
      <c r="AD28" s="351"/>
      <c r="AE28" s="351"/>
      <c r="AF28" s="37"/>
      <c r="AG28" s="37"/>
      <c r="AH28" s="37"/>
      <c r="AI28" s="37"/>
      <c r="AJ28" s="37"/>
      <c r="AK28" s="351" t="s">
        <v>40</v>
      </c>
      <c r="AL28" s="351"/>
      <c r="AM28" s="351"/>
      <c r="AN28" s="351"/>
      <c r="AO28" s="351"/>
      <c r="AP28" s="37"/>
      <c r="AQ28" s="37"/>
      <c r="AR28" s="40"/>
      <c r="BE28" s="341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54">
        <v>0.21</v>
      </c>
      <c r="M29" s="353"/>
      <c r="N29" s="353"/>
      <c r="O29" s="353"/>
      <c r="P29" s="353"/>
      <c r="Q29" s="42"/>
      <c r="R29" s="42"/>
      <c r="S29" s="42"/>
      <c r="T29" s="42"/>
      <c r="U29" s="42"/>
      <c r="V29" s="42"/>
      <c r="W29" s="352">
        <f>ROUND(AZ54, 2)</f>
        <v>0</v>
      </c>
      <c r="X29" s="353"/>
      <c r="Y29" s="353"/>
      <c r="Z29" s="353"/>
      <c r="AA29" s="353"/>
      <c r="AB29" s="353"/>
      <c r="AC29" s="353"/>
      <c r="AD29" s="353"/>
      <c r="AE29" s="353"/>
      <c r="AF29" s="42"/>
      <c r="AG29" s="42"/>
      <c r="AH29" s="42"/>
      <c r="AI29" s="42"/>
      <c r="AJ29" s="42"/>
      <c r="AK29" s="352">
        <f>ROUND(AV54, 2)</f>
        <v>0</v>
      </c>
      <c r="AL29" s="353"/>
      <c r="AM29" s="353"/>
      <c r="AN29" s="353"/>
      <c r="AO29" s="353"/>
      <c r="AP29" s="42"/>
      <c r="AQ29" s="42"/>
      <c r="AR29" s="43"/>
      <c r="BE29" s="342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54">
        <v>0.15</v>
      </c>
      <c r="M30" s="353"/>
      <c r="N30" s="353"/>
      <c r="O30" s="353"/>
      <c r="P30" s="353"/>
      <c r="Q30" s="42"/>
      <c r="R30" s="42"/>
      <c r="S30" s="42"/>
      <c r="T30" s="42"/>
      <c r="U30" s="42"/>
      <c r="V30" s="42"/>
      <c r="W30" s="352">
        <f>ROUND(BA54, 2)</f>
        <v>0</v>
      </c>
      <c r="X30" s="353"/>
      <c r="Y30" s="353"/>
      <c r="Z30" s="353"/>
      <c r="AA30" s="353"/>
      <c r="AB30" s="353"/>
      <c r="AC30" s="353"/>
      <c r="AD30" s="353"/>
      <c r="AE30" s="353"/>
      <c r="AF30" s="42"/>
      <c r="AG30" s="42"/>
      <c r="AH30" s="42"/>
      <c r="AI30" s="42"/>
      <c r="AJ30" s="42"/>
      <c r="AK30" s="352">
        <f>ROUND(AW54, 2)</f>
        <v>0</v>
      </c>
      <c r="AL30" s="353"/>
      <c r="AM30" s="353"/>
      <c r="AN30" s="353"/>
      <c r="AO30" s="353"/>
      <c r="AP30" s="42"/>
      <c r="AQ30" s="42"/>
      <c r="AR30" s="43"/>
      <c r="BE30" s="342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54">
        <v>0.21</v>
      </c>
      <c r="M31" s="353"/>
      <c r="N31" s="353"/>
      <c r="O31" s="353"/>
      <c r="P31" s="353"/>
      <c r="Q31" s="42"/>
      <c r="R31" s="42"/>
      <c r="S31" s="42"/>
      <c r="T31" s="42"/>
      <c r="U31" s="42"/>
      <c r="V31" s="42"/>
      <c r="W31" s="352">
        <f>ROUND(BB54, 2)</f>
        <v>0</v>
      </c>
      <c r="X31" s="353"/>
      <c r="Y31" s="353"/>
      <c r="Z31" s="353"/>
      <c r="AA31" s="353"/>
      <c r="AB31" s="353"/>
      <c r="AC31" s="353"/>
      <c r="AD31" s="353"/>
      <c r="AE31" s="353"/>
      <c r="AF31" s="42"/>
      <c r="AG31" s="42"/>
      <c r="AH31" s="42"/>
      <c r="AI31" s="42"/>
      <c r="AJ31" s="42"/>
      <c r="AK31" s="352">
        <v>0</v>
      </c>
      <c r="AL31" s="353"/>
      <c r="AM31" s="353"/>
      <c r="AN31" s="353"/>
      <c r="AO31" s="353"/>
      <c r="AP31" s="42"/>
      <c r="AQ31" s="42"/>
      <c r="AR31" s="43"/>
      <c r="BE31" s="342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54">
        <v>0.15</v>
      </c>
      <c r="M32" s="353"/>
      <c r="N32" s="353"/>
      <c r="O32" s="353"/>
      <c r="P32" s="353"/>
      <c r="Q32" s="42"/>
      <c r="R32" s="42"/>
      <c r="S32" s="42"/>
      <c r="T32" s="42"/>
      <c r="U32" s="42"/>
      <c r="V32" s="42"/>
      <c r="W32" s="352">
        <f>ROUND(BC54, 2)</f>
        <v>0</v>
      </c>
      <c r="X32" s="353"/>
      <c r="Y32" s="353"/>
      <c r="Z32" s="353"/>
      <c r="AA32" s="353"/>
      <c r="AB32" s="353"/>
      <c r="AC32" s="353"/>
      <c r="AD32" s="353"/>
      <c r="AE32" s="353"/>
      <c r="AF32" s="42"/>
      <c r="AG32" s="42"/>
      <c r="AH32" s="42"/>
      <c r="AI32" s="42"/>
      <c r="AJ32" s="42"/>
      <c r="AK32" s="352">
        <v>0</v>
      </c>
      <c r="AL32" s="353"/>
      <c r="AM32" s="353"/>
      <c r="AN32" s="353"/>
      <c r="AO32" s="353"/>
      <c r="AP32" s="42"/>
      <c r="AQ32" s="42"/>
      <c r="AR32" s="43"/>
      <c r="BE32" s="342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54">
        <v>0</v>
      </c>
      <c r="M33" s="353"/>
      <c r="N33" s="353"/>
      <c r="O33" s="353"/>
      <c r="P33" s="353"/>
      <c r="Q33" s="42"/>
      <c r="R33" s="42"/>
      <c r="S33" s="42"/>
      <c r="T33" s="42"/>
      <c r="U33" s="42"/>
      <c r="V33" s="42"/>
      <c r="W33" s="352">
        <f>ROUND(BD54, 2)</f>
        <v>0</v>
      </c>
      <c r="X33" s="353"/>
      <c r="Y33" s="353"/>
      <c r="Z33" s="353"/>
      <c r="AA33" s="353"/>
      <c r="AB33" s="353"/>
      <c r="AC33" s="353"/>
      <c r="AD33" s="353"/>
      <c r="AE33" s="353"/>
      <c r="AF33" s="42"/>
      <c r="AG33" s="42"/>
      <c r="AH33" s="42"/>
      <c r="AI33" s="42"/>
      <c r="AJ33" s="42"/>
      <c r="AK33" s="352">
        <v>0</v>
      </c>
      <c r="AL33" s="353"/>
      <c r="AM33" s="353"/>
      <c r="AN33" s="353"/>
      <c r="AO33" s="35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58" t="s">
        <v>49</v>
      </c>
      <c r="Y35" s="356"/>
      <c r="Z35" s="356"/>
      <c r="AA35" s="356"/>
      <c r="AB35" s="356"/>
      <c r="AC35" s="46"/>
      <c r="AD35" s="46"/>
      <c r="AE35" s="46"/>
      <c r="AF35" s="46"/>
      <c r="AG35" s="46"/>
      <c r="AH35" s="46"/>
      <c r="AI35" s="46"/>
      <c r="AJ35" s="46"/>
      <c r="AK35" s="355">
        <f>SUM(AK26:AK33)</f>
        <v>0</v>
      </c>
      <c r="AL35" s="356"/>
      <c r="AM35" s="356"/>
      <c r="AN35" s="356"/>
      <c r="AO35" s="35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2016015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7" t="str">
        <f>K6</f>
        <v>Sportovní hala Sušice - Venkovní stavební objekty</v>
      </c>
      <c r="M45" s="338"/>
      <c r="N45" s="338"/>
      <c r="O45" s="338"/>
      <c r="P45" s="338"/>
      <c r="Q45" s="338"/>
      <c r="R45" s="338"/>
      <c r="S45" s="338"/>
      <c r="T45" s="338"/>
      <c r="U45" s="338"/>
      <c r="V45" s="338"/>
      <c r="W45" s="338"/>
      <c r="X45" s="338"/>
      <c r="Y45" s="338"/>
      <c r="Z45" s="338"/>
      <c r="AA45" s="338"/>
      <c r="AB45" s="338"/>
      <c r="AC45" s="338"/>
      <c r="AD45" s="338"/>
      <c r="AE45" s="338"/>
      <c r="AF45" s="338"/>
      <c r="AG45" s="338"/>
      <c r="AH45" s="338"/>
      <c r="AI45" s="338"/>
      <c r="AJ45" s="338"/>
      <c r="AK45" s="338"/>
      <c r="AL45" s="338"/>
      <c r="AM45" s="338"/>
      <c r="AN45" s="338"/>
      <c r="AO45" s="33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3" t="str">
        <f>IF(AN8= "","",AN8)</f>
        <v>20. 5. 2019</v>
      </c>
      <c r="AN47" s="36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Sušice, nám. Svobody 138, 342 01 Sušice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64" t="str">
        <f>IF(E17="","",E17)</f>
        <v>APRIS 3MP s.r.o., Baarova 36, 140 00 Praha 4</v>
      </c>
      <c r="AN49" s="365"/>
      <c r="AO49" s="365"/>
      <c r="AP49" s="365"/>
      <c r="AQ49" s="37"/>
      <c r="AR49" s="40"/>
      <c r="AS49" s="366" t="s">
        <v>51</v>
      </c>
      <c r="AT49" s="36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64" t="str">
        <f>IF(E20="","",E20)</f>
        <v xml:space="preserve"> </v>
      </c>
      <c r="AN50" s="365"/>
      <c r="AO50" s="365"/>
      <c r="AP50" s="365"/>
      <c r="AQ50" s="37"/>
      <c r="AR50" s="40"/>
      <c r="AS50" s="368"/>
      <c r="AT50" s="36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70"/>
      <c r="AT51" s="37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3" t="s">
        <v>52</v>
      </c>
      <c r="D52" s="334"/>
      <c r="E52" s="334"/>
      <c r="F52" s="334"/>
      <c r="G52" s="334"/>
      <c r="H52" s="67"/>
      <c r="I52" s="336" t="s">
        <v>53</v>
      </c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62" t="s">
        <v>54</v>
      </c>
      <c r="AH52" s="334"/>
      <c r="AI52" s="334"/>
      <c r="AJ52" s="334"/>
      <c r="AK52" s="334"/>
      <c r="AL52" s="334"/>
      <c r="AM52" s="334"/>
      <c r="AN52" s="336" t="s">
        <v>55</v>
      </c>
      <c r="AO52" s="334"/>
      <c r="AP52" s="334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9">
        <f>ROUND(SUM(AG55:AG64),2)</f>
        <v>0</v>
      </c>
      <c r="AH54" s="339"/>
      <c r="AI54" s="339"/>
      <c r="AJ54" s="339"/>
      <c r="AK54" s="339"/>
      <c r="AL54" s="339"/>
      <c r="AM54" s="339"/>
      <c r="AN54" s="372">
        <f t="shared" ref="AN54:AN64" si="0">SUM(AG54,AT54)</f>
        <v>0</v>
      </c>
      <c r="AO54" s="372"/>
      <c r="AP54" s="372"/>
      <c r="AQ54" s="79" t="s">
        <v>19</v>
      </c>
      <c r="AR54" s="80"/>
      <c r="AS54" s="81">
        <f>ROUND(SUM(AS55:AS64),2)</f>
        <v>0</v>
      </c>
      <c r="AT54" s="82">
        <f t="shared" ref="AT54:AT64" si="1">ROUND(SUM(AV54:AW54),2)</f>
        <v>0</v>
      </c>
      <c r="AU54" s="83">
        <f>ROUND(SUM(AU55:AU64),5)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ROUND(SUM(AZ55:AZ64),2)</f>
        <v>0</v>
      </c>
      <c r="BA54" s="82">
        <f>ROUND(SUM(BA55:BA64),2)</f>
        <v>0</v>
      </c>
      <c r="BB54" s="82">
        <f>ROUND(SUM(BB55:BB64),2)</f>
        <v>0</v>
      </c>
      <c r="BC54" s="82">
        <f>ROUND(SUM(BC55:BC64),2)</f>
        <v>0</v>
      </c>
      <c r="BD54" s="84">
        <f>ROUND(SUM(BD55:BD64),2)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35" t="s">
        <v>76</v>
      </c>
      <c r="E55" s="335"/>
      <c r="F55" s="335"/>
      <c r="G55" s="335"/>
      <c r="H55" s="335"/>
      <c r="I55" s="90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60">
        <f>'VRN - Vedlejší rozpočtové...'!J30</f>
        <v>0</v>
      </c>
      <c r="AH55" s="361"/>
      <c r="AI55" s="361"/>
      <c r="AJ55" s="361"/>
      <c r="AK55" s="361"/>
      <c r="AL55" s="361"/>
      <c r="AM55" s="361"/>
      <c r="AN55" s="360">
        <f t="shared" si="0"/>
        <v>0</v>
      </c>
      <c r="AO55" s="361"/>
      <c r="AP55" s="361"/>
      <c r="AQ55" s="91" t="s">
        <v>78</v>
      </c>
      <c r="AR55" s="92"/>
      <c r="AS55" s="93">
        <v>0</v>
      </c>
      <c r="AT55" s="94">
        <f t="shared" si="1"/>
        <v>0</v>
      </c>
      <c r="AU55" s="95">
        <f>'VRN - Vedlejší rozpočtové...'!P81</f>
        <v>0</v>
      </c>
      <c r="AV55" s="94">
        <f>'VRN - Vedlejší rozpočtové...'!J33</f>
        <v>0</v>
      </c>
      <c r="AW55" s="94">
        <f>'VRN - Vedlejší rozpočtové...'!J34</f>
        <v>0</v>
      </c>
      <c r="AX55" s="94">
        <f>'VRN - Vedlejší rozpočtové...'!J35</f>
        <v>0</v>
      </c>
      <c r="AY55" s="94">
        <f>'VRN - Vedlejší rozpočtové...'!J36</f>
        <v>0</v>
      </c>
      <c r="AZ55" s="94">
        <f>'VRN - Vedlejší rozpočtové...'!F33</f>
        <v>0</v>
      </c>
      <c r="BA55" s="94">
        <f>'VRN - Vedlejší rozpočtové...'!F34</f>
        <v>0</v>
      </c>
      <c r="BB55" s="94">
        <f>'VRN - Vedlejší rozpočtové...'!F35</f>
        <v>0</v>
      </c>
      <c r="BC55" s="94">
        <f>'VRN - Vedlejší rozpočtové...'!F36</f>
        <v>0</v>
      </c>
      <c r="BD55" s="96">
        <f>'VRN - Vedlejší rozpočtové...'!F37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7" customFormat="1" ht="16.5" customHeight="1">
      <c r="A56" s="87" t="s">
        <v>75</v>
      </c>
      <c r="B56" s="88"/>
      <c r="C56" s="89"/>
      <c r="D56" s="335" t="s">
        <v>82</v>
      </c>
      <c r="E56" s="335"/>
      <c r="F56" s="335"/>
      <c r="G56" s="335"/>
      <c r="H56" s="335"/>
      <c r="I56" s="90"/>
      <c r="J56" s="335" t="s">
        <v>83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60">
        <f>'ON - Ostatní náklady'!J30</f>
        <v>0</v>
      </c>
      <c r="AH56" s="361"/>
      <c r="AI56" s="361"/>
      <c r="AJ56" s="361"/>
      <c r="AK56" s="361"/>
      <c r="AL56" s="361"/>
      <c r="AM56" s="361"/>
      <c r="AN56" s="360">
        <f t="shared" si="0"/>
        <v>0</v>
      </c>
      <c r="AO56" s="361"/>
      <c r="AP56" s="361"/>
      <c r="AQ56" s="91" t="s">
        <v>78</v>
      </c>
      <c r="AR56" s="92"/>
      <c r="AS56" s="93">
        <v>0</v>
      </c>
      <c r="AT56" s="94">
        <f t="shared" si="1"/>
        <v>0</v>
      </c>
      <c r="AU56" s="95">
        <f>'ON - Ostatní náklady'!P81</f>
        <v>0</v>
      </c>
      <c r="AV56" s="94">
        <f>'ON - Ostatní náklady'!J33</f>
        <v>0</v>
      </c>
      <c r="AW56" s="94">
        <f>'ON - Ostatní náklady'!J34</f>
        <v>0</v>
      </c>
      <c r="AX56" s="94">
        <f>'ON - Ostatní náklady'!J35</f>
        <v>0</v>
      </c>
      <c r="AY56" s="94">
        <f>'ON - Ostatní náklady'!J36</f>
        <v>0</v>
      </c>
      <c r="AZ56" s="94">
        <f>'ON - Ostatní náklady'!F33</f>
        <v>0</v>
      </c>
      <c r="BA56" s="94">
        <f>'ON - Ostatní náklady'!F34</f>
        <v>0</v>
      </c>
      <c r="BB56" s="94">
        <f>'ON - Ostatní náklady'!F35</f>
        <v>0</v>
      </c>
      <c r="BC56" s="94">
        <f>'ON - Ostatní náklady'!F36</f>
        <v>0</v>
      </c>
      <c r="BD56" s="96">
        <f>'ON - Ostatní náklady'!F37</f>
        <v>0</v>
      </c>
      <c r="BT56" s="97" t="s">
        <v>79</v>
      </c>
      <c r="BV56" s="97" t="s">
        <v>73</v>
      </c>
      <c r="BW56" s="97" t="s">
        <v>84</v>
      </c>
      <c r="BX56" s="97" t="s">
        <v>5</v>
      </c>
      <c r="CL56" s="97" t="s">
        <v>19</v>
      </c>
      <c r="CM56" s="97" t="s">
        <v>81</v>
      </c>
    </row>
    <row r="57" spans="1:91" s="7" customFormat="1" ht="24.75" customHeight="1">
      <c r="A57" s="87" t="s">
        <v>75</v>
      </c>
      <c r="B57" s="88"/>
      <c r="C57" s="89"/>
      <c r="D57" s="335" t="s">
        <v>85</v>
      </c>
      <c r="E57" s="335"/>
      <c r="F57" s="335"/>
      <c r="G57" s="335"/>
      <c r="H57" s="335"/>
      <c r="I57" s="90"/>
      <c r="J57" s="335" t="s">
        <v>86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60">
        <f>'SO-02 - Areál - dopravní ...'!J30</f>
        <v>0</v>
      </c>
      <c r="AH57" s="361"/>
      <c r="AI57" s="361"/>
      <c r="AJ57" s="361"/>
      <c r="AK57" s="361"/>
      <c r="AL57" s="361"/>
      <c r="AM57" s="361"/>
      <c r="AN57" s="360">
        <f t="shared" si="0"/>
        <v>0</v>
      </c>
      <c r="AO57" s="361"/>
      <c r="AP57" s="361"/>
      <c r="AQ57" s="91" t="s">
        <v>78</v>
      </c>
      <c r="AR57" s="92"/>
      <c r="AS57" s="93">
        <v>0</v>
      </c>
      <c r="AT57" s="94">
        <f t="shared" si="1"/>
        <v>0</v>
      </c>
      <c r="AU57" s="95">
        <f>'SO-02 - Areál - dopravní ...'!P87</f>
        <v>0</v>
      </c>
      <c r="AV57" s="94">
        <f>'SO-02 - Areál - dopravní ...'!J33</f>
        <v>0</v>
      </c>
      <c r="AW57" s="94">
        <f>'SO-02 - Areál - dopravní ...'!J34</f>
        <v>0</v>
      </c>
      <c r="AX57" s="94">
        <f>'SO-02 - Areál - dopravní ...'!J35</f>
        <v>0</v>
      </c>
      <c r="AY57" s="94">
        <f>'SO-02 - Areál - dopravní ...'!J36</f>
        <v>0</v>
      </c>
      <c r="AZ57" s="94">
        <f>'SO-02 - Areál - dopravní ...'!F33</f>
        <v>0</v>
      </c>
      <c r="BA57" s="94">
        <f>'SO-02 - Areál - dopravní ...'!F34</f>
        <v>0</v>
      </c>
      <c r="BB57" s="94">
        <f>'SO-02 - Areál - dopravní ...'!F35</f>
        <v>0</v>
      </c>
      <c r="BC57" s="94">
        <f>'SO-02 - Areál - dopravní ...'!F36</f>
        <v>0</v>
      </c>
      <c r="BD57" s="96">
        <f>'SO-02 - Areál - dopravní ...'!F37</f>
        <v>0</v>
      </c>
      <c r="BT57" s="97" t="s">
        <v>79</v>
      </c>
      <c r="BV57" s="97" t="s">
        <v>73</v>
      </c>
      <c r="BW57" s="97" t="s">
        <v>87</v>
      </c>
      <c r="BX57" s="97" t="s">
        <v>5</v>
      </c>
      <c r="CL57" s="97" t="s">
        <v>19</v>
      </c>
      <c r="CM57" s="97" t="s">
        <v>81</v>
      </c>
    </row>
    <row r="58" spans="1:91" s="7" customFormat="1" ht="24.75" customHeight="1">
      <c r="A58" s="87" t="s">
        <v>75</v>
      </c>
      <c r="B58" s="88"/>
      <c r="C58" s="89"/>
      <c r="D58" s="335" t="s">
        <v>88</v>
      </c>
      <c r="E58" s="335"/>
      <c r="F58" s="335"/>
      <c r="G58" s="335"/>
      <c r="H58" s="335"/>
      <c r="I58" s="90"/>
      <c r="J58" s="335" t="s">
        <v>89</v>
      </c>
      <c r="K58" s="335"/>
      <c r="L58" s="335"/>
      <c r="M58" s="335"/>
      <c r="N58" s="335"/>
      <c r="O58" s="335"/>
      <c r="P58" s="335"/>
      <c r="Q58" s="335"/>
      <c r="R58" s="335"/>
      <c r="S58" s="335"/>
      <c r="T58" s="335"/>
      <c r="U58" s="335"/>
      <c r="V58" s="335"/>
      <c r="W58" s="335"/>
      <c r="X58" s="335"/>
      <c r="Y58" s="335"/>
      <c r="Z58" s="335"/>
      <c r="AA58" s="335"/>
      <c r="AB58" s="335"/>
      <c r="AC58" s="335"/>
      <c r="AD58" s="335"/>
      <c r="AE58" s="335"/>
      <c r="AF58" s="335"/>
      <c r="AG58" s="360">
        <f>'SO-03 - Systém likvidace ...'!J30</f>
        <v>0</v>
      </c>
      <c r="AH58" s="361"/>
      <c r="AI58" s="361"/>
      <c r="AJ58" s="361"/>
      <c r="AK58" s="361"/>
      <c r="AL58" s="361"/>
      <c r="AM58" s="361"/>
      <c r="AN58" s="360">
        <f t="shared" si="0"/>
        <v>0</v>
      </c>
      <c r="AO58" s="361"/>
      <c r="AP58" s="361"/>
      <c r="AQ58" s="91" t="s">
        <v>78</v>
      </c>
      <c r="AR58" s="92"/>
      <c r="AS58" s="93">
        <v>0</v>
      </c>
      <c r="AT58" s="94">
        <f t="shared" si="1"/>
        <v>0</v>
      </c>
      <c r="AU58" s="95">
        <f>'SO-03 - Systém likvidace ...'!P87</f>
        <v>0</v>
      </c>
      <c r="AV58" s="94">
        <f>'SO-03 - Systém likvidace ...'!J33</f>
        <v>0</v>
      </c>
      <c r="AW58" s="94">
        <f>'SO-03 - Systém likvidace ...'!J34</f>
        <v>0</v>
      </c>
      <c r="AX58" s="94">
        <f>'SO-03 - Systém likvidace ...'!J35</f>
        <v>0</v>
      </c>
      <c r="AY58" s="94">
        <f>'SO-03 - Systém likvidace ...'!J36</f>
        <v>0</v>
      </c>
      <c r="AZ58" s="94">
        <f>'SO-03 - Systém likvidace ...'!F33</f>
        <v>0</v>
      </c>
      <c r="BA58" s="94">
        <f>'SO-03 - Systém likvidace ...'!F34</f>
        <v>0</v>
      </c>
      <c r="BB58" s="94">
        <f>'SO-03 - Systém likvidace ...'!F35</f>
        <v>0</v>
      </c>
      <c r="BC58" s="94">
        <f>'SO-03 - Systém likvidace ...'!F36</f>
        <v>0</v>
      </c>
      <c r="BD58" s="96">
        <f>'SO-03 - Systém likvidace ...'!F37</f>
        <v>0</v>
      </c>
      <c r="BT58" s="97" t="s">
        <v>79</v>
      </c>
      <c r="BV58" s="97" t="s">
        <v>73</v>
      </c>
      <c r="BW58" s="97" t="s">
        <v>90</v>
      </c>
      <c r="BX58" s="97" t="s">
        <v>5</v>
      </c>
      <c r="CL58" s="97" t="s">
        <v>19</v>
      </c>
      <c r="CM58" s="97" t="s">
        <v>81</v>
      </c>
    </row>
    <row r="59" spans="1:91" s="7" customFormat="1" ht="16.5" customHeight="1">
      <c r="A59" s="87" t="s">
        <v>75</v>
      </c>
      <c r="B59" s="88"/>
      <c r="C59" s="89"/>
      <c r="D59" s="335" t="s">
        <v>91</v>
      </c>
      <c r="E59" s="335"/>
      <c r="F59" s="335"/>
      <c r="G59" s="335"/>
      <c r="H59" s="335"/>
      <c r="I59" s="90"/>
      <c r="J59" s="335" t="s">
        <v>92</v>
      </c>
      <c r="K59" s="335"/>
      <c r="L59" s="335"/>
      <c r="M59" s="335"/>
      <c r="N59" s="335"/>
      <c r="O59" s="335"/>
      <c r="P59" s="335"/>
      <c r="Q59" s="335"/>
      <c r="R59" s="335"/>
      <c r="S59" s="335"/>
      <c r="T59" s="335"/>
      <c r="U59" s="335"/>
      <c r="V59" s="335"/>
      <c r="W59" s="335"/>
      <c r="X59" s="335"/>
      <c r="Y59" s="335"/>
      <c r="Z59" s="335"/>
      <c r="AA59" s="335"/>
      <c r="AB59" s="335"/>
      <c r="AC59" s="335"/>
      <c r="AD59" s="335"/>
      <c r="AE59" s="335"/>
      <c r="AF59" s="335"/>
      <c r="AG59" s="360">
        <f>'SO-04 - Přípojka - kanali...'!J30</f>
        <v>0</v>
      </c>
      <c r="AH59" s="361"/>
      <c r="AI59" s="361"/>
      <c r="AJ59" s="361"/>
      <c r="AK59" s="361"/>
      <c r="AL59" s="361"/>
      <c r="AM59" s="361"/>
      <c r="AN59" s="360">
        <f t="shared" si="0"/>
        <v>0</v>
      </c>
      <c r="AO59" s="361"/>
      <c r="AP59" s="361"/>
      <c r="AQ59" s="91" t="s">
        <v>78</v>
      </c>
      <c r="AR59" s="92"/>
      <c r="AS59" s="93">
        <v>0</v>
      </c>
      <c r="AT59" s="94">
        <f t="shared" si="1"/>
        <v>0</v>
      </c>
      <c r="AU59" s="95">
        <f>'SO-04 - Přípojka - kanali...'!P81</f>
        <v>0</v>
      </c>
      <c r="AV59" s="94">
        <f>'SO-04 - Přípojka - kanali...'!J33</f>
        <v>0</v>
      </c>
      <c r="AW59" s="94">
        <f>'SO-04 - Přípojka - kanali...'!J34</f>
        <v>0</v>
      </c>
      <c r="AX59" s="94">
        <f>'SO-04 - Přípojka - kanali...'!J35</f>
        <v>0</v>
      </c>
      <c r="AY59" s="94">
        <f>'SO-04 - Přípojka - kanali...'!J36</f>
        <v>0</v>
      </c>
      <c r="AZ59" s="94">
        <f>'SO-04 - Přípojka - kanali...'!F33</f>
        <v>0</v>
      </c>
      <c r="BA59" s="94">
        <f>'SO-04 - Přípojka - kanali...'!F34</f>
        <v>0</v>
      </c>
      <c r="BB59" s="94">
        <f>'SO-04 - Přípojka - kanali...'!F35</f>
        <v>0</v>
      </c>
      <c r="BC59" s="94">
        <f>'SO-04 - Přípojka - kanali...'!F36</f>
        <v>0</v>
      </c>
      <c r="BD59" s="96">
        <f>'SO-04 - Přípojka - kanali...'!F37</f>
        <v>0</v>
      </c>
      <c r="BT59" s="97" t="s">
        <v>79</v>
      </c>
      <c r="BV59" s="97" t="s">
        <v>73</v>
      </c>
      <c r="BW59" s="97" t="s">
        <v>93</v>
      </c>
      <c r="BX59" s="97" t="s">
        <v>5</v>
      </c>
      <c r="CL59" s="97" t="s">
        <v>19</v>
      </c>
      <c r="CM59" s="97" t="s">
        <v>81</v>
      </c>
    </row>
    <row r="60" spans="1:91" s="7" customFormat="1" ht="16.5" customHeight="1">
      <c r="A60" s="87" t="s">
        <v>75</v>
      </c>
      <c r="B60" s="88"/>
      <c r="C60" s="89"/>
      <c r="D60" s="335" t="s">
        <v>94</v>
      </c>
      <c r="E60" s="335"/>
      <c r="F60" s="335"/>
      <c r="G60" s="335"/>
      <c r="H60" s="335"/>
      <c r="I60" s="90"/>
      <c r="J60" s="335" t="s">
        <v>95</v>
      </c>
      <c r="K60" s="335"/>
      <c r="L60" s="335"/>
      <c r="M60" s="335"/>
      <c r="N60" s="335"/>
      <c r="O60" s="335"/>
      <c r="P60" s="335"/>
      <c r="Q60" s="335"/>
      <c r="R60" s="335"/>
      <c r="S60" s="335"/>
      <c r="T60" s="335"/>
      <c r="U60" s="335"/>
      <c r="V60" s="335"/>
      <c r="W60" s="335"/>
      <c r="X60" s="335"/>
      <c r="Y60" s="335"/>
      <c r="Z60" s="335"/>
      <c r="AA60" s="335"/>
      <c r="AB60" s="335"/>
      <c r="AC60" s="335"/>
      <c r="AD60" s="335"/>
      <c r="AE60" s="335"/>
      <c r="AF60" s="335"/>
      <c r="AG60" s="360">
        <f>'SO-05 - Přípojka - vodovod'!J30</f>
        <v>0</v>
      </c>
      <c r="AH60" s="361"/>
      <c r="AI60" s="361"/>
      <c r="AJ60" s="361"/>
      <c r="AK60" s="361"/>
      <c r="AL60" s="361"/>
      <c r="AM60" s="361"/>
      <c r="AN60" s="360">
        <f t="shared" si="0"/>
        <v>0</v>
      </c>
      <c r="AO60" s="361"/>
      <c r="AP60" s="361"/>
      <c r="AQ60" s="91" t="s">
        <v>78</v>
      </c>
      <c r="AR60" s="92"/>
      <c r="AS60" s="93">
        <v>0</v>
      </c>
      <c r="AT60" s="94">
        <f t="shared" si="1"/>
        <v>0</v>
      </c>
      <c r="AU60" s="95">
        <f>'SO-05 - Přípojka - vodovod'!P82</f>
        <v>0</v>
      </c>
      <c r="AV60" s="94">
        <f>'SO-05 - Přípojka - vodovod'!J33</f>
        <v>0</v>
      </c>
      <c r="AW60" s="94">
        <f>'SO-05 - Přípojka - vodovod'!J34</f>
        <v>0</v>
      </c>
      <c r="AX60" s="94">
        <f>'SO-05 - Přípojka - vodovod'!J35</f>
        <v>0</v>
      </c>
      <c r="AY60" s="94">
        <f>'SO-05 - Přípojka - vodovod'!J36</f>
        <v>0</v>
      </c>
      <c r="AZ60" s="94">
        <f>'SO-05 - Přípojka - vodovod'!F33</f>
        <v>0</v>
      </c>
      <c r="BA60" s="94">
        <f>'SO-05 - Přípojka - vodovod'!F34</f>
        <v>0</v>
      </c>
      <c r="BB60" s="94">
        <f>'SO-05 - Přípojka - vodovod'!F35</f>
        <v>0</v>
      </c>
      <c r="BC60" s="94">
        <f>'SO-05 - Přípojka - vodovod'!F36</f>
        <v>0</v>
      </c>
      <c r="BD60" s="96">
        <f>'SO-05 - Přípojka - vodovod'!F37</f>
        <v>0</v>
      </c>
      <c r="BT60" s="97" t="s">
        <v>79</v>
      </c>
      <c r="BV60" s="97" t="s">
        <v>73</v>
      </c>
      <c r="BW60" s="97" t="s">
        <v>96</v>
      </c>
      <c r="BX60" s="97" t="s">
        <v>5</v>
      </c>
      <c r="CL60" s="97" t="s">
        <v>19</v>
      </c>
      <c r="CM60" s="97" t="s">
        <v>81</v>
      </c>
    </row>
    <row r="61" spans="1:91" s="7" customFormat="1" ht="16.5" customHeight="1">
      <c r="A61" s="87" t="s">
        <v>75</v>
      </c>
      <c r="B61" s="88"/>
      <c r="C61" s="89"/>
      <c r="D61" s="335" t="s">
        <v>97</v>
      </c>
      <c r="E61" s="335"/>
      <c r="F61" s="335"/>
      <c r="G61" s="335"/>
      <c r="H61" s="335"/>
      <c r="I61" s="90"/>
      <c r="J61" s="335" t="s">
        <v>98</v>
      </c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5"/>
      <c r="V61" s="335"/>
      <c r="W61" s="335"/>
      <c r="X61" s="335"/>
      <c r="Y61" s="335"/>
      <c r="Z61" s="335"/>
      <c r="AA61" s="335"/>
      <c r="AB61" s="335"/>
      <c r="AC61" s="335"/>
      <c r="AD61" s="335"/>
      <c r="AE61" s="335"/>
      <c r="AF61" s="335"/>
      <c r="AG61" s="360">
        <f>'SO-06 - Přípojka - teplovod'!J30</f>
        <v>0</v>
      </c>
      <c r="AH61" s="361"/>
      <c r="AI61" s="361"/>
      <c r="AJ61" s="361"/>
      <c r="AK61" s="361"/>
      <c r="AL61" s="361"/>
      <c r="AM61" s="361"/>
      <c r="AN61" s="360">
        <f t="shared" si="0"/>
        <v>0</v>
      </c>
      <c r="AO61" s="361"/>
      <c r="AP61" s="361"/>
      <c r="AQ61" s="91" t="s">
        <v>78</v>
      </c>
      <c r="AR61" s="92"/>
      <c r="AS61" s="93">
        <v>0</v>
      </c>
      <c r="AT61" s="94">
        <f t="shared" si="1"/>
        <v>0</v>
      </c>
      <c r="AU61" s="95">
        <f>'SO-06 - Přípojka - teplovod'!P80</f>
        <v>0</v>
      </c>
      <c r="AV61" s="94">
        <f>'SO-06 - Přípojka - teplovod'!J33</f>
        <v>0</v>
      </c>
      <c r="AW61" s="94">
        <f>'SO-06 - Přípojka - teplovod'!J34</f>
        <v>0</v>
      </c>
      <c r="AX61" s="94">
        <f>'SO-06 - Přípojka - teplovod'!J35</f>
        <v>0</v>
      </c>
      <c r="AY61" s="94">
        <f>'SO-06 - Přípojka - teplovod'!J36</f>
        <v>0</v>
      </c>
      <c r="AZ61" s="94">
        <f>'SO-06 - Přípojka - teplovod'!F33</f>
        <v>0</v>
      </c>
      <c r="BA61" s="94">
        <f>'SO-06 - Přípojka - teplovod'!F34</f>
        <v>0</v>
      </c>
      <c r="BB61" s="94">
        <f>'SO-06 - Přípojka - teplovod'!F35</f>
        <v>0</v>
      </c>
      <c r="BC61" s="94">
        <f>'SO-06 - Přípojka - teplovod'!F36</f>
        <v>0</v>
      </c>
      <c r="BD61" s="96">
        <f>'SO-06 - Přípojka - teplovod'!F37</f>
        <v>0</v>
      </c>
      <c r="BT61" s="97" t="s">
        <v>79</v>
      </c>
      <c r="BV61" s="97" t="s">
        <v>73</v>
      </c>
      <c r="BW61" s="97" t="s">
        <v>99</v>
      </c>
      <c r="BX61" s="97" t="s">
        <v>5</v>
      </c>
      <c r="CL61" s="97" t="s">
        <v>19</v>
      </c>
      <c r="CM61" s="97" t="s">
        <v>81</v>
      </c>
    </row>
    <row r="62" spans="1:91" s="7" customFormat="1" ht="16.5" customHeight="1">
      <c r="A62" s="87" t="s">
        <v>75</v>
      </c>
      <c r="B62" s="88"/>
      <c r="C62" s="89"/>
      <c r="D62" s="335" t="s">
        <v>100</v>
      </c>
      <c r="E62" s="335"/>
      <c r="F62" s="335"/>
      <c r="G62" s="335"/>
      <c r="H62" s="335"/>
      <c r="I62" s="90"/>
      <c r="J62" s="335" t="s">
        <v>101</v>
      </c>
      <c r="K62" s="335"/>
      <c r="L62" s="335"/>
      <c r="M62" s="335"/>
      <c r="N62" s="335"/>
      <c r="O62" s="335"/>
      <c r="P62" s="335"/>
      <c r="Q62" s="335"/>
      <c r="R62" s="335"/>
      <c r="S62" s="335"/>
      <c r="T62" s="335"/>
      <c r="U62" s="335"/>
      <c r="V62" s="335"/>
      <c r="W62" s="335"/>
      <c r="X62" s="335"/>
      <c r="Y62" s="335"/>
      <c r="Z62" s="335"/>
      <c r="AA62" s="335"/>
      <c r="AB62" s="335"/>
      <c r="AC62" s="335"/>
      <c r="AD62" s="335"/>
      <c r="AE62" s="335"/>
      <c r="AF62" s="335"/>
      <c r="AG62" s="360">
        <f>'SO-07 - Areálové rozvody ...'!J30</f>
        <v>0</v>
      </c>
      <c r="AH62" s="361"/>
      <c r="AI62" s="361"/>
      <c r="AJ62" s="361"/>
      <c r="AK62" s="361"/>
      <c r="AL62" s="361"/>
      <c r="AM62" s="361"/>
      <c r="AN62" s="360">
        <f t="shared" si="0"/>
        <v>0</v>
      </c>
      <c r="AO62" s="361"/>
      <c r="AP62" s="361"/>
      <c r="AQ62" s="91" t="s">
        <v>78</v>
      </c>
      <c r="AR62" s="92"/>
      <c r="AS62" s="93">
        <v>0</v>
      </c>
      <c r="AT62" s="94">
        <f t="shared" si="1"/>
        <v>0</v>
      </c>
      <c r="AU62" s="95">
        <f>'SO-07 - Areálové rozvody ...'!P82</f>
        <v>0</v>
      </c>
      <c r="AV62" s="94">
        <f>'SO-07 - Areálové rozvody ...'!J33</f>
        <v>0</v>
      </c>
      <c r="AW62" s="94">
        <f>'SO-07 - Areálové rozvody ...'!J34</f>
        <v>0</v>
      </c>
      <c r="AX62" s="94">
        <f>'SO-07 - Areálové rozvody ...'!J35</f>
        <v>0</v>
      </c>
      <c r="AY62" s="94">
        <f>'SO-07 - Areálové rozvody ...'!J36</f>
        <v>0</v>
      </c>
      <c r="AZ62" s="94">
        <f>'SO-07 - Areálové rozvody ...'!F33</f>
        <v>0</v>
      </c>
      <c r="BA62" s="94">
        <f>'SO-07 - Areálové rozvody ...'!F34</f>
        <v>0</v>
      </c>
      <c r="BB62" s="94">
        <f>'SO-07 - Areálové rozvody ...'!F35</f>
        <v>0</v>
      </c>
      <c r="BC62" s="94">
        <f>'SO-07 - Areálové rozvody ...'!F36</f>
        <v>0</v>
      </c>
      <c r="BD62" s="96">
        <f>'SO-07 - Areálové rozvody ...'!F37</f>
        <v>0</v>
      </c>
      <c r="BT62" s="97" t="s">
        <v>79</v>
      </c>
      <c r="BV62" s="97" t="s">
        <v>73</v>
      </c>
      <c r="BW62" s="97" t="s">
        <v>102</v>
      </c>
      <c r="BX62" s="97" t="s">
        <v>5</v>
      </c>
      <c r="CL62" s="97" t="s">
        <v>19</v>
      </c>
      <c r="CM62" s="97" t="s">
        <v>81</v>
      </c>
    </row>
    <row r="63" spans="1:91" s="7" customFormat="1" ht="16.5" customHeight="1">
      <c r="A63" s="87" t="s">
        <v>75</v>
      </c>
      <c r="B63" s="88"/>
      <c r="C63" s="89"/>
      <c r="D63" s="335" t="s">
        <v>103</v>
      </c>
      <c r="E63" s="335"/>
      <c r="F63" s="335"/>
      <c r="G63" s="335"/>
      <c r="H63" s="335"/>
      <c r="I63" s="90"/>
      <c r="J63" s="335" t="s">
        <v>104</v>
      </c>
      <c r="K63" s="335"/>
      <c r="L63" s="335"/>
      <c r="M63" s="335"/>
      <c r="N63" s="335"/>
      <c r="O63" s="335"/>
      <c r="P63" s="335"/>
      <c r="Q63" s="335"/>
      <c r="R63" s="335"/>
      <c r="S63" s="335"/>
      <c r="T63" s="335"/>
      <c r="U63" s="335"/>
      <c r="V63" s="335"/>
      <c r="W63" s="335"/>
      <c r="X63" s="335"/>
      <c r="Y63" s="335"/>
      <c r="Z63" s="335"/>
      <c r="AA63" s="335"/>
      <c r="AB63" s="335"/>
      <c r="AC63" s="335"/>
      <c r="AD63" s="335"/>
      <c r="AE63" s="335"/>
      <c r="AF63" s="335"/>
      <c r="AG63" s="360">
        <f>'SO-09 - Veřejné osvětlení'!J30</f>
        <v>0</v>
      </c>
      <c r="AH63" s="361"/>
      <c r="AI63" s="361"/>
      <c r="AJ63" s="361"/>
      <c r="AK63" s="361"/>
      <c r="AL63" s="361"/>
      <c r="AM63" s="361"/>
      <c r="AN63" s="360">
        <f t="shared" si="0"/>
        <v>0</v>
      </c>
      <c r="AO63" s="361"/>
      <c r="AP63" s="361"/>
      <c r="AQ63" s="91" t="s">
        <v>78</v>
      </c>
      <c r="AR63" s="92"/>
      <c r="AS63" s="93">
        <v>0</v>
      </c>
      <c r="AT63" s="94">
        <f t="shared" si="1"/>
        <v>0</v>
      </c>
      <c r="AU63" s="95">
        <f>'SO-09 - Veřejné osvětlení'!P82</f>
        <v>0</v>
      </c>
      <c r="AV63" s="94">
        <f>'SO-09 - Veřejné osvětlení'!J33</f>
        <v>0</v>
      </c>
      <c r="AW63" s="94">
        <f>'SO-09 - Veřejné osvětlení'!J34</f>
        <v>0</v>
      </c>
      <c r="AX63" s="94">
        <f>'SO-09 - Veřejné osvětlení'!J35</f>
        <v>0</v>
      </c>
      <c r="AY63" s="94">
        <f>'SO-09 - Veřejné osvětlení'!J36</f>
        <v>0</v>
      </c>
      <c r="AZ63" s="94">
        <f>'SO-09 - Veřejné osvětlení'!F33</f>
        <v>0</v>
      </c>
      <c r="BA63" s="94">
        <f>'SO-09 - Veřejné osvětlení'!F34</f>
        <v>0</v>
      </c>
      <c r="BB63" s="94">
        <f>'SO-09 - Veřejné osvětlení'!F35</f>
        <v>0</v>
      </c>
      <c r="BC63" s="94">
        <f>'SO-09 - Veřejné osvětlení'!F36</f>
        <v>0</v>
      </c>
      <c r="BD63" s="96">
        <f>'SO-09 - Veřejné osvětlení'!F37</f>
        <v>0</v>
      </c>
      <c r="BT63" s="97" t="s">
        <v>79</v>
      </c>
      <c r="BV63" s="97" t="s">
        <v>73</v>
      </c>
      <c r="BW63" s="97" t="s">
        <v>105</v>
      </c>
      <c r="BX63" s="97" t="s">
        <v>5</v>
      </c>
      <c r="CL63" s="97" t="s">
        <v>19</v>
      </c>
      <c r="CM63" s="97" t="s">
        <v>81</v>
      </c>
    </row>
    <row r="64" spans="1:91" s="7" customFormat="1" ht="16.5" customHeight="1">
      <c r="A64" s="87" t="s">
        <v>75</v>
      </c>
      <c r="B64" s="88"/>
      <c r="C64" s="89"/>
      <c r="D64" s="335" t="s">
        <v>106</v>
      </c>
      <c r="E64" s="335"/>
      <c r="F64" s="335"/>
      <c r="G64" s="335"/>
      <c r="H64" s="335"/>
      <c r="I64" s="90"/>
      <c r="J64" s="335" t="s">
        <v>107</v>
      </c>
      <c r="K64" s="335"/>
      <c r="L64" s="335"/>
      <c r="M64" s="335"/>
      <c r="N64" s="335"/>
      <c r="O64" s="335"/>
      <c r="P64" s="335"/>
      <c r="Q64" s="335"/>
      <c r="R64" s="335"/>
      <c r="S64" s="335"/>
      <c r="T64" s="335"/>
      <c r="U64" s="335"/>
      <c r="V64" s="335"/>
      <c r="W64" s="335"/>
      <c r="X64" s="335"/>
      <c r="Y64" s="335"/>
      <c r="Z64" s="335"/>
      <c r="AA64" s="335"/>
      <c r="AB64" s="335"/>
      <c r="AC64" s="335"/>
      <c r="AD64" s="335"/>
      <c r="AE64" s="335"/>
      <c r="AF64" s="335"/>
      <c r="AG64" s="360">
        <f>'SO-10 - Sadové úpravy'!J30</f>
        <v>0</v>
      </c>
      <c r="AH64" s="361"/>
      <c r="AI64" s="361"/>
      <c r="AJ64" s="361"/>
      <c r="AK64" s="361"/>
      <c r="AL64" s="361"/>
      <c r="AM64" s="361"/>
      <c r="AN64" s="360">
        <f t="shared" si="0"/>
        <v>0</v>
      </c>
      <c r="AO64" s="361"/>
      <c r="AP64" s="361"/>
      <c r="AQ64" s="91" t="s">
        <v>78</v>
      </c>
      <c r="AR64" s="92"/>
      <c r="AS64" s="98">
        <v>0</v>
      </c>
      <c r="AT64" s="99">
        <f t="shared" si="1"/>
        <v>0</v>
      </c>
      <c r="AU64" s="100">
        <f>'SO-10 - Sadové úpravy'!P86</f>
        <v>0</v>
      </c>
      <c r="AV64" s="99">
        <f>'SO-10 - Sadové úpravy'!J33</f>
        <v>0</v>
      </c>
      <c r="AW64" s="99">
        <f>'SO-10 - Sadové úpravy'!J34</f>
        <v>0</v>
      </c>
      <c r="AX64" s="99">
        <f>'SO-10 - Sadové úpravy'!J35</f>
        <v>0</v>
      </c>
      <c r="AY64" s="99">
        <f>'SO-10 - Sadové úpravy'!J36</f>
        <v>0</v>
      </c>
      <c r="AZ64" s="99">
        <f>'SO-10 - Sadové úpravy'!F33</f>
        <v>0</v>
      </c>
      <c r="BA64" s="99">
        <f>'SO-10 - Sadové úpravy'!F34</f>
        <v>0</v>
      </c>
      <c r="BB64" s="99">
        <f>'SO-10 - Sadové úpravy'!F35</f>
        <v>0</v>
      </c>
      <c r="BC64" s="99">
        <f>'SO-10 - Sadové úpravy'!F36</f>
        <v>0</v>
      </c>
      <c r="BD64" s="101">
        <f>'SO-10 - Sadové úpravy'!F37</f>
        <v>0</v>
      </c>
      <c r="BT64" s="97" t="s">
        <v>79</v>
      </c>
      <c r="BV64" s="97" t="s">
        <v>73</v>
      </c>
      <c r="BW64" s="97" t="s">
        <v>108</v>
      </c>
      <c r="BX64" s="97" t="s">
        <v>5</v>
      </c>
      <c r="CL64" s="97" t="s">
        <v>19</v>
      </c>
      <c r="CM64" s="97" t="s">
        <v>81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QJjM02bLqGrDYtIIoEuB4UgL3f9H2MdOxOG4DkbF9yK+JMIBNuri7bO5yrk5SPyewwE2Dx+8/VPaIuEIl7sykA==" saltValue="b30BbBWiAvBb5EMjVV3k52Uf7/5fbFZ1OympOs/nkhrkBBupTULxe5v9wZdtrY/YICJEIJsEJJ9aOeqcwwpJsQ==" spinCount="100000" sheet="1" objects="1" scenarios="1" formatColumns="0" formatRows="0"/>
  <mergeCells count="78"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VRN - Vedlejší rozpočtové...'!C2" display="/" xr:uid="{00000000-0004-0000-0000-000000000000}"/>
    <hyperlink ref="A56" location="'ON - Ostatní náklady'!C2" display="/" xr:uid="{00000000-0004-0000-0000-000001000000}"/>
    <hyperlink ref="A57" location="'SO-02 - Areál - dopravní ...'!C2" display="/" xr:uid="{00000000-0004-0000-0000-000002000000}"/>
    <hyperlink ref="A58" location="'SO-03 - Systém likvidace ...'!C2" display="/" xr:uid="{00000000-0004-0000-0000-000003000000}"/>
    <hyperlink ref="A59" location="'SO-04 - Přípojka - kanali...'!C2" display="/" xr:uid="{00000000-0004-0000-0000-000004000000}"/>
    <hyperlink ref="A60" location="'SO-05 - Přípojka - vodovod'!C2" display="/" xr:uid="{00000000-0004-0000-0000-000005000000}"/>
    <hyperlink ref="A61" location="'SO-06 - Přípojka - teplovod'!C2" display="/" xr:uid="{00000000-0004-0000-0000-000006000000}"/>
    <hyperlink ref="A62" location="'SO-07 - Areálové rozvody ...'!C2" display="/" xr:uid="{00000000-0004-0000-0000-000007000000}"/>
    <hyperlink ref="A63" location="'SO-09 - Veřejné osvětlení'!C2" display="/" xr:uid="{00000000-0004-0000-0000-000008000000}"/>
    <hyperlink ref="A64" location="'SO-10 - Sadové úpravy'!C2" display="/" xr:uid="{00000000-0004-0000-0000-000009000000}"/>
  </hyperlinks>
  <pageMargins left="0.39370078740157483" right="0.39370078740157483" top="0.39370078740157483" bottom="0.39370078740157483" header="0" footer="0"/>
  <pageSetup paperSize="9" scale="99" fitToHeight="100" orientation="landscape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1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105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1165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ROUND(J82,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ROUND((SUM(BE82:BE118)),  2)</f>
        <v>0</v>
      </c>
      <c r="G33" s="35"/>
      <c r="H33" s="35"/>
      <c r="I33" s="126">
        <v>0.21</v>
      </c>
      <c r="J33" s="125">
        <f>ROUND(((SUM(BE82:BE118))*I33),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ROUND((SUM(BF82:BF118)),  2)</f>
        <v>0</v>
      </c>
      <c r="G34" s="35"/>
      <c r="H34" s="35"/>
      <c r="I34" s="126">
        <v>0.15</v>
      </c>
      <c r="J34" s="125">
        <f>ROUND(((SUM(BF82:BF118))*I34),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ROUND((SUM(BG82:BG118)),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ROUND((SUM(BH82:BH118)),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ROUND((SUM(BI82:BI118)),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SO-09 - Veřejné osvětlení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J82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1166</v>
      </c>
      <c r="E60" s="149"/>
      <c r="F60" s="149"/>
      <c r="G60" s="149"/>
      <c r="H60" s="149"/>
      <c r="I60" s="150"/>
      <c r="J60" s="151">
        <f>J83</f>
        <v>0</v>
      </c>
      <c r="K60" s="147"/>
      <c r="L60" s="152"/>
    </row>
    <row r="61" spans="1:47" s="9" customFormat="1" ht="24.95" customHeight="1">
      <c r="B61" s="146"/>
      <c r="C61" s="147"/>
      <c r="D61" s="148" t="s">
        <v>1167</v>
      </c>
      <c r="E61" s="149"/>
      <c r="F61" s="149"/>
      <c r="G61" s="149"/>
      <c r="H61" s="149"/>
      <c r="I61" s="150"/>
      <c r="J61" s="151">
        <f>J103</f>
        <v>0</v>
      </c>
      <c r="K61" s="147"/>
      <c r="L61" s="152"/>
    </row>
    <row r="62" spans="1:47" s="9" customFormat="1" ht="24.95" customHeight="1">
      <c r="B62" s="146"/>
      <c r="C62" s="147"/>
      <c r="D62" s="148" t="s">
        <v>1168</v>
      </c>
      <c r="E62" s="149"/>
      <c r="F62" s="149"/>
      <c r="G62" s="149"/>
      <c r="H62" s="149"/>
      <c r="I62" s="150"/>
      <c r="J62" s="151">
        <f>J114</f>
        <v>0</v>
      </c>
      <c r="K62" s="147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109"/>
      <c r="J63" s="37"/>
      <c r="K63" s="37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137"/>
      <c r="J64" s="49"/>
      <c r="K64" s="49"/>
      <c r="L64" s="11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80" t="str">
        <f>E7</f>
        <v>Sportovní hala Sušice - Venkovní stavební objekty</v>
      </c>
      <c r="F72" s="381"/>
      <c r="G72" s="381"/>
      <c r="H72" s="381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7" t="str">
        <f>E9</f>
        <v>SO-09 - Veřejné osvětlení</v>
      </c>
      <c r="F74" s="382"/>
      <c r="G74" s="382"/>
      <c r="H74" s="382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112" t="s">
        <v>23</v>
      </c>
      <c r="J76" s="60" t="str">
        <f>IF(J12="","",J12)</f>
        <v>20. 5. 2019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112" t="s">
        <v>31</v>
      </c>
      <c r="J78" s="33" t="str">
        <f>E21</f>
        <v>APRIS 3MP s.r.o., Baarova 36, 140 00 Praha 4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112" t="s">
        <v>34</v>
      </c>
      <c r="J79" s="33" t="str">
        <f>E24</f>
        <v xml:space="preserve"> 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60"/>
      <c r="B81" s="161"/>
      <c r="C81" s="162" t="s">
        <v>119</v>
      </c>
      <c r="D81" s="163" t="s">
        <v>56</v>
      </c>
      <c r="E81" s="163" t="s">
        <v>52</v>
      </c>
      <c r="F81" s="163" t="s">
        <v>53</v>
      </c>
      <c r="G81" s="163" t="s">
        <v>120</v>
      </c>
      <c r="H81" s="163" t="s">
        <v>121</v>
      </c>
      <c r="I81" s="164" t="s">
        <v>122</v>
      </c>
      <c r="J81" s="163" t="s">
        <v>114</v>
      </c>
      <c r="K81" s="165" t="s">
        <v>123</v>
      </c>
      <c r="L81" s="166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109"/>
      <c r="J82" s="167">
        <f>BK82</f>
        <v>0</v>
      </c>
      <c r="K82" s="37"/>
      <c r="L82" s="40"/>
      <c r="M82" s="72"/>
      <c r="N82" s="168"/>
      <c r="O82" s="73"/>
      <c r="P82" s="169">
        <f>P83+P103+P114</f>
        <v>0</v>
      </c>
      <c r="Q82" s="73"/>
      <c r="R82" s="169">
        <f>R83+R103+R114</f>
        <v>0</v>
      </c>
      <c r="S82" s="73"/>
      <c r="T82" s="170">
        <f>T83+T103+T114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71">
        <f>BK83+BK103+BK114</f>
        <v>0</v>
      </c>
    </row>
    <row r="83" spans="1:65" s="12" customFormat="1" ht="25.9" customHeight="1">
      <c r="B83" s="172"/>
      <c r="C83" s="173"/>
      <c r="D83" s="174" t="s">
        <v>70</v>
      </c>
      <c r="E83" s="175" t="s">
        <v>1169</v>
      </c>
      <c r="F83" s="175" t="s">
        <v>1170</v>
      </c>
      <c r="G83" s="173"/>
      <c r="H83" s="173"/>
      <c r="I83" s="176"/>
      <c r="J83" s="177">
        <f>BK83</f>
        <v>0</v>
      </c>
      <c r="K83" s="173"/>
      <c r="L83" s="178"/>
      <c r="M83" s="179"/>
      <c r="N83" s="180"/>
      <c r="O83" s="180"/>
      <c r="P83" s="181">
        <f>SUM(P84:P102)</f>
        <v>0</v>
      </c>
      <c r="Q83" s="180"/>
      <c r="R83" s="181">
        <f>SUM(R84:R102)</f>
        <v>0</v>
      </c>
      <c r="S83" s="180"/>
      <c r="T83" s="182">
        <f>SUM(T84:T102)</f>
        <v>0</v>
      </c>
      <c r="AR83" s="183" t="s">
        <v>79</v>
      </c>
      <c r="AT83" s="184" t="s">
        <v>70</v>
      </c>
      <c r="AU83" s="184" t="s">
        <v>71</v>
      </c>
      <c r="AY83" s="183" t="s">
        <v>132</v>
      </c>
      <c r="BK83" s="185">
        <f>SUM(BK84:BK102)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1171</v>
      </c>
      <c r="F84" s="190" t="s">
        <v>1172</v>
      </c>
      <c r="G84" s="191" t="s">
        <v>945</v>
      </c>
      <c r="H84" s="192">
        <v>2</v>
      </c>
      <c r="I84" s="193"/>
      <c r="J84" s="194">
        <f t="shared" ref="J84:J102" si="0"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 t="shared" ref="P84:P102" si="1">O84*H84</f>
        <v>0</v>
      </c>
      <c r="Q84" s="197">
        <v>0</v>
      </c>
      <c r="R84" s="197">
        <f t="shared" ref="R84:R102" si="2">Q84*H84</f>
        <v>0</v>
      </c>
      <c r="S84" s="197">
        <v>0</v>
      </c>
      <c r="T84" s="198">
        <f t="shared" ref="T84:T102" si="3"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 t="shared" ref="BE84:BE102" si="4">IF(N84="základní",J84,0)</f>
        <v>0</v>
      </c>
      <c r="BF84" s="200">
        <f t="shared" ref="BF84:BF102" si="5">IF(N84="snížená",J84,0)</f>
        <v>0</v>
      </c>
      <c r="BG84" s="200">
        <f t="shared" ref="BG84:BG102" si="6">IF(N84="zákl. přenesená",J84,0)</f>
        <v>0</v>
      </c>
      <c r="BH84" s="200">
        <f t="shared" ref="BH84:BH102" si="7">IF(N84="sníž. přenesená",J84,0)</f>
        <v>0</v>
      </c>
      <c r="BI84" s="200">
        <f t="shared" ref="BI84:BI102" si="8">IF(N84="nulová",J84,0)</f>
        <v>0</v>
      </c>
      <c r="BJ84" s="18" t="s">
        <v>79</v>
      </c>
      <c r="BK84" s="200">
        <f t="shared" ref="BK84:BK102" si="9">ROUND(I84*H84,2)</f>
        <v>0</v>
      </c>
      <c r="BL84" s="18" t="s">
        <v>139</v>
      </c>
      <c r="BM84" s="199" t="s">
        <v>1173</v>
      </c>
    </row>
    <row r="85" spans="1:65" s="2" customFormat="1" ht="16.5" customHeight="1">
      <c r="A85" s="35"/>
      <c r="B85" s="36"/>
      <c r="C85" s="188" t="s">
        <v>81</v>
      </c>
      <c r="D85" s="188" t="s">
        <v>135</v>
      </c>
      <c r="E85" s="189" t="s">
        <v>1174</v>
      </c>
      <c r="F85" s="190" t="s">
        <v>1175</v>
      </c>
      <c r="G85" s="191" t="s">
        <v>945</v>
      </c>
      <c r="H85" s="192">
        <v>2</v>
      </c>
      <c r="I85" s="193"/>
      <c r="J85" s="194">
        <f t="shared" si="0"/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 t="shared" si="4"/>
        <v>0</v>
      </c>
      <c r="BF85" s="200">
        <f t="shared" si="5"/>
        <v>0</v>
      </c>
      <c r="BG85" s="200">
        <f t="shared" si="6"/>
        <v>0</v>
      </c>
      <c r="BH85" s="200">
        <f t="shared" si="7"/>
        <v>0</v>
      </c>
      <c r="BI85" s="200">
        <f t="shared" si="8"/>
        <v>0</v>
      </c>
      <c r="BJ85" s="18" t="s">
        <v>79</v>
      </c>
      <c r="BK85" s="200">
        <f t="shared" si="9"/>
        <v>0</v>
      </c>
      <c r="BL85" s="18" t="s">
        <v>139</v>
      </c>
      <c r="BM85" s="199" t="s">
        <v>1176</v>
      </c>
    </row>
    <row r="86" spans="1:65" s="2" customFormat="1" ht="16.5" customHeight="1">
      <c r="A86" s="35"/>
      <c r="B86" s="36"/>
      <c r="C86" s="188" t="s">
        <v>144</v>
      </c>
      <c r="D86" s="188" t="s">
        <v>135</v>
      </c>
      <c r="E86" s="189" t="s">
        <v>1177</v>
      </c>
      <c r="F86" s="190" t="s">
        <v>1178</v>
      </c>
      <c r="G86" s="191" t="s">
        <v>252</v>
      </c>
      <c r="H86" s="192">
        <v>750</v>
      </c>
      <c r="I86" s="193"/>
      <c r="J86" s="194">
        <f t="shared" si="0"/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8" t="s">
        <v>79</v>
      </c>
      <c r="BK86" s="200">
        <f t="shared" si="9"/>
        <v>0</v>
      </c>
      <c r="BL86" s="18" t="s">
        <v>139</v>
      </c>
      <c r="BM86" s="199" t="s">
        <v>1179</v>
      </c>
    </row>
    <row r="87" spans="1:65" s="2" customFormat="1" ht="16.5" customHeight="1">
      <c r="A87" s="35"/>
      <c r="B87" s="36"/>
      <c r="C87" s="188" t="s">
        <v>139</v>
      </c>
      <c r="D87" s="188" t="s">
        <v>135</v>
      </c>
      <c r="E87" s="189" t="s">
        <v>1180</v>
      </c>
      <c r="F87" s="190" t="s">
        <v>1181</v>
      </c>
      <c r="G87" s="191" t="s">
        <v>252</v>
      </c>
      <c r="H87" s="192">
        <v>120</v>
      </c>
      <c r="I87" s="193"/>
      <c r="J87" s="194">
        <f t="shared" si="0"/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8" t="s">
        <v>79</v>
      </c>
      <c r="BK87" s="200">
        <f t="shared" si="9"/>
        <v>0</v>
      </c>
      <c r="BL87" s="18" t="s">
        <v>139</v>
      </c>
      <c r="BM87" s="199" t="s">
        <v>1182</v>
      </c>
    </row>
    <row r="88" spans="1:65" s="2" customFormat="1" ht="16.5" customHeight="1">
      <c r="A88" s="35"/>
      <c r="B88" s="36"/>
      <c r="C88" s="188" t="s">
        <v>194</v>
      </c>
      <c r="D88" s="188" t="s">
        <v>135</v>
      </c>
      <c r="E88" s="189" t="s">
        <v>1183</v>
      </c>
      <c r="F88" s="190" t="s">
        <v>1184</v>
      </c>
      <c r="G88" s="191" t="s">
        <v>252</v>
      </c>
      <c r="H88" s="192">
        <v>1140</v>
      </c>
      <c r="I88" s="193"/>
      <c r="J88" s="194">
        <f t="shared" si="0"/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8" t="s">
        <v>79</v>
      </c>
      <c r="BK88" s="200">
        <f t="shared" si="9"/>
        <v>0</v>
      </c>
      <c r="BL88" s="18" t="s">
        <v>139</v>
      </c>
      <c r="BM88" s="199" t="s">
        <v>1185</v>
      </c>
    </row>
    <row r="89" spans="1:65" s="2" customFormat="1" ht="16.5" customHeight="1">
      <c r="A89" s="35"/>
      <c r="B89" s="36"/>
      <c r="C89" s="188" t="s">
        <v>200</v>
      </c>
      <c r="D89" s="188" t="s">
        <v>135</v>
      </c>
      <c r="E89" s="189" t="s">
        <v>1186</v>
      </c>
      <c r="F89" s="190" t="s">
        <v>1187</v>
      </c>
      <c r="G89" s="191" t="s">
        <v>252</v>
      </c>
      <c r="H89" s="192">
        <v>1140</v>
      </c>
      <c r="I89" s="193"/>
      <c r="J89" s="194">
        <f t="shared" si="0"/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79</v>
      </c>
      <c r="AY89" s="18" t="s">
        <v>132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8" t="s">
        <v>79</v>
      </c>
      <c r="BK89" s="200">
        <f t="shared" si="9"/>
        <v>0</v>
      </c>
      <c r="BL89" s="18" t="s">
        <v>139</v>
      </c>
      <c r="BM89" s="199" t="s">
        <v>1188</v>
      </c>
    </row>
    <row r="90" spans="1:65" s="2" customFormat="1" ht="16.5" customHeight="1">
      <c r="A90" s="35"/>
      <c r="B90" s="36"/>
      <c r="C90" s="188" t="s">
        <v>204</v>
      </c>
      <c r="D90" s="188" t="s">
        <v>135</v>
      </c>
      <c r="E90" s="189" t="s">
        <v>1189</v>
      </c>
      <c r="F90" s="190" t="s">
        <v>1190</v>
      </c>
      <c r="G90" s="191" t="s">
        <v>945</v>
      </c>
      <c r="H90" s="192">
        <v>14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1191</v>
      </c>
    </row>
    <row r="91" spans="1:65" s="2" customFormat="1" ht="16.5" customHeight="1">
      <c r="A91" s="35"/>
      <c r="B91" s="36"/>
      <c r="C91" s="188" t="s">
        <v>208</v>
      </c>
      <c r="D91" s="188" t="s">
        <v>135</v>
      </c>
      <c r="E91" s="189" t="s">
        <v>1192</v>
      </c>
      <c r="F91" s="190" t="s">
        <v>1193</v>
      </c>
      <c r="G91" s="191" t="s">
        <v>945</v>
      </c>
      <c r="H91" s="192">
        <v>19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1194</v>
      </c>
    </row>
    <row r="92" spans="1:65" s="2" customFormat="1" ht="16.5" customHeight="1">
      <c r="A92" s="35"/>
      <c r="B92" s="36"/>
      <c r="C92" s="188" t="s">
        <v>211</v>
      </c>
      <c r="D92" s="188" t="s">
        <v>135</v>
      </c>
      <c r="E92" s="189" t="s">
        <v>1195</v>
      </c>
      <c r="F92" s="190" t="s">
        <v>1196</v>
      </c>
      <c r="G92" s="191" t="s">
        <v>945</v>
      </c>
      <c r="H92" s="192">
        <v>33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1197</v>
      </c>
    </row>
    <row r="93" spans="1:65" s="2" customFormat="1" ht="16.5" customHeight="1">
      <c r="A93" s="35"/>
      <c r="B93" s="36"/>
      <c r="C93" s="188" t="s">
        <v>216</v>
      </c>
      <c r="D93" s="188" t="s">
        <v>135</v>
      </c>
      <c r="E93" s="189" t="s">
        <v>1198</v>
      </c>
      <c r="F93" s="190" t="s">
        <v>1199</v>
      </c>
      <c r="G93" s="191" t="s">
        <v>252</v>
      </c>
      <c r="H93" s="192">
        <v>80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1200</v>
      </c>
    </row>
    <row r="94" spans="1:65" s="2" customFormat="1" ht="16.5" customHeight="1">
      <c r="A94" s="35"/>
      <c r="B94" s="36"/>
      <c r="C94" s="188" t="s">
        <v>222</v>
      </c>
      <c r="D94" s="188" t="s">
        <v>135</v>
      </c>
      <c r="E94" s="189" t="s">
        <v>1201</v>
      </c>
      <c r="F94" s="190" t="s">
        <v>1202</v>
      </c>
      <c r="G94" s="191" t="s">
        <v>252</v>
      </c>
      <c r="H94" s="192">
        <v>600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79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1203</v>
      </c>
    </row>
    <row r="95" spans="1:65" s="2" customFormat="1" ht="16.5" customHeight="1">
      <c r="A95" s="35"/>
      <c r="B95" s="36"/>
      <c r="C95" s="188" t="s">
        <v>227</v>
      </c>
      <c r="D95" s="188" t="s">
        <v>135</v>
      </c>
      <c r="E95" s="189" t="s">
        <v>1204</v>
      </c>
      <c r="F95" s="190" t="s">
        <v>1205</v>
      </c>
      <c r="G95" s="191" t="s">
        <v>945</v>
      </c>
      <c r="H95" s="192">
        <v>60</v>
      </c>
      <c r="I95" s="193"/>
      <c r="J95" s="194">
        <f t="shared" si="0"/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79</v>
      </c>
      <c r="AY95" s="18" t="s">
        <v>132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79</v>
      </c>
      <c r="BK95" s="200">
        <f t="shared" si="9"/>
        <v>0</v>
      </c>
      <c r="BL95" s="18" t="s">
        <v>139</v>
      </c>
      <c r="BM95" s="199" t="s">
        <v>1206</v>
      </c>
    </row>
    <row r="96" spans="1:65" s="2" customFormat="1" ht="16.5" customHeight="1">
      <c r="A96" s="35"/>
      <c r="B96" s="36"/>
      <c r="C96" s="188" t="s">
        <v>231</v>
      </c>
      <c r="D96" s="188" t="s">
        <v>135</v>
      </c>
      <c r="E96" s="189" t="s">
        <v>1207</v>
      </c>
      <c r="F96" s="190" t="s">
        <v>1208</v>
      </c>
      <c r="G96" s="191" t="s">
        <v>945</v>
      </c>
      <c r="H96" s="192">
        <v>60</v>
      </c>
      <c r="I96" s="193"/>
      <c r="J96" s="194">
        <f t="shared" si="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79</v>
      </c>
      <c r="BK96" s="200">
        <f t="shared" si="9"/>
        <v>0</v>
      </c>
      <c r="BL96" s="18" t="s">
        <v>139</v>
      </c>
      <c r="BM96" s="199" t="s">
        <v>1209</v>
      </c>
    </row>
    <row r="97" spans="1:65" s="2" customFormat="1" ht="16.5" customHeight="1">
      <c r="A97" s="35"/>
      <c r="B97" s="36"/>
      <c r="C97" s="188" t="s">
        <v>235</v>
      </c>
      <c r="D97" s="188" t="s">
        <v>135</v>
      </c>
      <c r="E97" s="189" t="s">
        <v>1210</v>
      </c>
      <c r="F97" s="190" t="s">
        <v>1211</v>
      </c>
      <c r="G97" s="191" t="s">
        <v>945</v>
      </c>
      <c r="H97" s="192">
        <v>20</v>
      </c>
      <c r="I97" s="193"/>
      <c r="J97" s="194">
        <f t="shared" si="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4"/>
        <v>0</v>
      </c>
      <c r="BF97" s="200">
        <f t="shared" si="5"/>
        <v>0</v>
      </c>
      <c r="BG97" s="200">
        <f t="shared" si="6"/>
        <v>0</v>
      </c>
      <c r="BH97" s="200">
        <f t="shared" si="7"/>
        <v>0</v>
      </c>
      <c r="BI97" s="200">
        <f t="shared" si="8"/>
        <v>0</v>
      </c>
      <c r="BJ97" s="18" t="s">
        <v>79</v>
      </c>
      <c r="BK97" s="200">
        <f t="shared" si="9"/>
        <v>0</v>
      </c>
      <c r="BL97" s="18" t="s">
        <v>139</v>
      </c>
      <c r="BM97" s="199" t="s">
        <v>1212</v>
      </c>
    </row>
    <row r="98" spans="1:65" s="2" customFormat="1" ht="16.5" customHeight="1">
      <c r="A98" s="35"/>
      <c r="B98" s="36"/>
      <c r="C98" s="188" t="s">
        <v>8</v>
      </c>
      <c r="D98" s="188" t="s">
        <v>135</v>
      </c>
      <c r="E98" s="189" t="s">
        <v>1213</v>
      </c>
      <c r="F98" s="190" t="s">
        <v>1214</v>
      </c>
      <c r="G98" s="191" t="s">
        <v>945</v>
      </c>
      <c r="H98" s="192">
        <v>20</v>
      </c>
      <c r="I98" s="193"/>
      <c r="J98" s="194">
        <f t="shared" si="0"/>
        <v>0</v>
      </c>
      <c r="K98" s="190" t="s">
        <v>19</v>
      </c>
      <c r="L98" s="40"/>
      <c r="M98" s="195" t="s">
        <v>19</v>
      </c>
      <c r="N98" s="196" t="s">
        <v>42</v>
      </c>
      <c r="O98" s="65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139</v>
      </c>
      <c r="AT98" s="199" t="s">
        <v>135</v>
      </c>
      <c r="AU98" s="199" t="s">
        <v>79</v>
      </c>
      <c r="AY98" s="18" t="s">
        <v>132</v>
      </c>
      <c r="BE98" s="200">
        <f t="shared" si="4"/>
        <v>0</v>
      </c>
      <c r="BF98" s="200">
        <f t="shared" si="5"/>
        <v>0</v>
      </c>
      <c r="BG98" s="200">
        <f t="shared" si="6"/>
        <v>0</v>
      </c>
      <c r="BH98" s="200">
        <f t="shared" si="7"/>
        <v>0</v>
      </c>
      <c r="BI98" s="200">
        <f t="shared" si="8"/>
        <v>0</v>
      </c>
      <c r="BJ98" s="18" t="s">
        <v>79</v>
      </c>
      <c r="BK98" s="200">
        <f t="shared" si="9"/>
        <v>0</v>
      </c>
      <c r="BL98" s="18" t="s">
        <v>139</v>
      </c>
      <c r="BM98" s="199" t="s">
        <v>1215</v>
      </c>
    </row>
    <row r="99" spans="1:65" s="2" customFormat="1" ht="16.5" customHeight="1">
      <c r="A99" s="35"/>
      <c r="B99" s="36"/>
      <c r="C99" s="188" t="s">
        <v>249</v>
      </c>
      <c r="D99" s="188" t="s">
        <v>135</v>
      </c>
      <c r="E99" s="189" t="s">
        <v>1216</v>
      </c>
      <c r="F99" s="190" t="s">
        <v>1217</v>
      </c>
      <c r="G99" s="191" t="s">
        <v>945</v>
      </c>
      <c r="H99" s="192">
        <v>40</v>
      </c>
      <c r="I99" s="193"/>
      <c r="J99" s="194">
        <f t="shared" si="0"/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 t="shared" si="4"/>
        <v>0</v>
      </c>
      <c r="BF99" s="200">
        <f t="shared" si="5"/>
        <v>0</v>
      </c>
      <c r="BG99" s="200">
        <f t="shared" si="6"/>
        <v>0</v>
      </c>
      <c r="BH99" s="200">
        <f t="shared" si="7"/>
        <v>0</v>
      </c>
      <c r="BI99" s="200">
        <f t="shared" si="8"/>
        <v>0</v>
      </c>
      <c r="BJ99" s="18" t="s">
        <v>79</v>
      </c>
      <c r="BK99" s="200">
        <f t="shared" si="9"/>
        <v>0</v>
      </c>
      <c r="BL99" s="18" t="s">
        <v>139</v>
      </c>
      <c r="BM99" s="199" t="s">
        <v>1218</v>
      </c>
    </row>
    <row r="100" spans="1:65" s="2" customFormat="1" ht="16.5" customHeight="1">
      <c r="A100" s="35"/>
      <c r="B100" s="36"/>
      <c r="C100" s="188" t="s">
        <v>256</v>
      </c>
      <c r="D100" s="188" t="s">
        <v>135</v>
      </c>
      <c r="E100" s="189" t="s">
        <v>1219</v>
      </c>
      <c r="F100" s="190" t="s">
        <v>1220</v>
      </c>
      <c r="G100" s="191" t="s">
        <v>945</v>
      </c>
      <c r="H100" s="192">
        <v>20</v>
      </c>
      <c r="I100" s="193"/>
      <c r="J100" s="194">
        <f t="shared" si="0"/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 t="shared" si="4"/>
        <v>0</v>
      </c>
      <c r="BF100" s="200">
        <f t="shared" si="5"/>
        <v>0</v>
      </c>
      <c r="BG100" s="200">
        <f t="shared" si="6"/>
        <v>0</v>
      </c>
      <c r="BH100" s="200">
        <f t="shared" si="7"/>
        <v>0</v>
      </c>
      <c r="BI100" s="200">
        <f t="shared" si="8"/>
        <v>0</v>
      </c>
      <c r="BJ100" s="18" t="s">
        <v>79</v>
      </c>
      <c r="BK100" s="200">
        <f t="shared" si="9"/>
        <v>0</v>
      </c>
      <c r="BL100" s="18" t="s">
        <v>139</v>
      </c>
      <c r="BM100" s="199" t="s">
        <v>1221</v>
      </c>
    </row>
    <row r="101" spans="1:65" s="2" customFormat="1" ht="16.5" customHeight="1">
      <c r="A101" s="35"/>
      <c r="B101" s="36"/>
      <c r="C101" s="188" t="s">
        <v>264</v>
      </c>
      <c r="D101" s="188" t="s">
        <v>135</v>
      </c>
      <c r="E101" s="189" t="s">
        <v>1222</v>
      </c>
      <c r="F101" s="190" t="s">
        <v>1223</v>
      </c>
      <c r="G101" s="191" t="s">
        <v>945</v>
      </c>
      <c r="H101" s="192">
        <v>20</v>
      </c>
      <c r="I101" s="193"/>
      <c r="J101" s="194">
        <f t="shared" si="0"/>
        <v>0</v>
      </c>
      <c r="K101" s="190" t="s">
        <v>19</v>
      </c>
      <c r="L101" s="40"/>
      <c r="M101" s="195" t="s">
        <v>19</v>
      </c>
      <c r="N101" s="196" t="s">
        <v>42</v>
      </c>
      <c r="O101" s="65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 t="shared" si="4"/>
        <v>0</v>
      </c>
      <c r="BF101" s="200">
        <f t="shared" si="5"/>
        <v>0</v>
      </c>
      <c r="BG101" s="200">
        <f t="shared" si="6"/>
        <v>0</v>
      </c>
      <c r="BH101" s="200">
        <f t="shared" si="7"/>
        <v>0</v>
      </c>
      <c r="BI101" s="200">
        <f t="shared" si="8"/>
        <v>0</v>
      </c>
      <c r="BJ101" s="18" t="s">
        <v>79</v>
      </c>
      <c r="BK101" s="200">
        <f t="shared" si="9"/>
        <v>0</v>
      </c>
      <c r="BL101" s="18" t="s">
        <v>139</v>
      </c>
      <c r="BM101" s="199" t="s">
        <v>1224</v>
      </c>
    </row>
    <row r="102" spans="1:65" s="2" customFormat="1" ht="16.5" customHeight="1">
      <c r="A102" s="35"/>
      <c r="B102" s="36"/>
      <c r="C102" s="188" t="s">
        <v>268</v>
      </c>
      <c r="D102" s="188" t="s">
        <v>135</v>
      </c>
      <c r="E102" s="189" t="s">
        <v>1225</v>
      </c>
      <c r="F102" s="190" t="s">
        <v>1128</v>
      </c>
      <c r="G102" s="191" t="s">
        <v>945</v>
      </c>
      <c r="H102" s="192">
        <v>1</v>
      </c>
      <c r="I102" s="193"/>
      <c r="J102" s="194">
        <f t="shared" si="0"/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79</v>
      </c>
      <c r="AY102" s="18" t="s">
        <v>132</v>
      </c>
      <c r="BE102" s="200">
        <f t="shared" si="4"/>
        <v>0</v>
      </c>
      <c r="BF102" s="200">
        <f t="shared" si="5"/>
        <v>0</v>
      </c>
      <c r="BG102" s="200">
        <f t="shared" si="6"/>
        <v>0</v>
      </c>
      <c r="BH102" s="200">
        <f t="shared" si="7"/>
        <v>0</v>
      </c>
      <c r="BI102" s="200">
        <f t="shared" si="8"/>
        <v>0</v>
      </c>
      <c r="BJ102" s="18" t="s">
        <v>79</v>
      </c>
      <c r="BK102" s="200">
        <f t="shared" si="9"/>
        <v>0</v>
      </c>
      <c r="BL102" s="18" t="s">
        <v>139</v>
      </c>
      <c r="BM102" s="199" t="s">
        <v>1226</v>
      </c>
    </row>
    <row r="103" spans="1:65" s="12" customFormat="1" ht="25.9" customHeight="1">
      <c r="B103" s="172"/>
      <c r="C103" s="173"/>
      <c r="D103" s="174" t="s">
        <v>70</v>
      </c>
      <c r="E103" s="175" t="s">
        <v>1227</v>
      </c>
      <c r="F103" s="175" t="s">
        <v>1227</v>
      </c>
      <c r="G103" s="173"/>
      <c r="H103" s="173"/>
      <c r="I103" s="176"/>
      <c r="J103" s="177">
        <f>BK103</f>
        <v>0</v>
      </c>
      <c r="K103" s="173"/>
      <c r="L103" s="178"/>
      <c r="M103" s="179"/>
      <c r="N103" s="180"/>
      <c r="O103" s="180"/>
      <c r="P103" s="181">
        <f>SUM(P104:P113)</f>
        <v>0</v>
      </c>
      <c r="Q103" s="180"/>
      <c r="R103" s="181">
        <f>SUM(R104:R113)</f>
        <v>0</v>
      </c>
      <c r="S103" s="180"/>
      <c r="T103" s="182">
        <f>SUM(T104:T113)</f>
        <v>0</v>
      </c>
      <c r="AR103" s="183" t="s">
        <v>79</v>
      </c>
      <c r="AT103" s="184" t="s">
        <v>70</v>
      </c>
      <c r="AU103" s="184" t="s">
        <v>71</v>
      </c>
      <c r="AY103" s="183" t="s">
        <v>132</v>
      </c>
      <c r="BK103" s="185">
        <f>SUM(BK104:BK113)</f>
        <v>0</v>
      </c>
    </row>
    <row r="104" spans="1:65" s="2" customFormat="1" ht="33" customHeight="1">
      <c r="A104" s="35"/>
      <c r="B104" s="36"/>
      <c r="C104" s="188" t="s">
        <v>273</v>
      </c>
      <c r="D104" s="188" t="s">
        <v>135</v>
      </c>
      <c r="E104" s="189" t="s">
        <v>1228</v>
      </c>
      <c r="F104" s="190" t="s">
        <v>1229</v>
      </c>
      <c r="G104" s="191" t="s">
        <v>945</v>
      </c>
      <c r="H104" s="192">
        <v>20</v>
      </c>
      <c r="I104" s="193"/>
      <c r="J104" s="194">
        <f t="shared" ref="J104:J113" si="10">ROUND(I104*H104,2)</f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 t="shared" ref="P104:P113" si="11">O104*H104</f>
        <v>0</v>
      </c>
      <c r="Q104" s="197">
        <v>0</v>
      </c>
      <c r="R104" s="197">
        <f t="shared" ref="R104:R113" si="12">Q104*H104</f>
        <v>0</v>
      </c>
      <c r="S104" s="197">
        <v>0</v>
      </c>
      <c r="T104" s="198">
        <f t="shared" ref="T104:T113" si="13"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79</v>
      </c>
      <c r="AY104" s="18" t="s">
        <v>132</v>
      </c>
      <c r="BE104" s="200">
        <f t="shared" ref="BE104:BE113" si="14">IF(N104="základní",J104,0)</f>
        <v>0</v>
      </c>
      <c r="BF104" s="200">
        <f t="shared" ref="BF104:BF113" si="15">IF(N104="snížená",J104,0)</f>
        <v>0</v>
      </c>
      <c r="BG104" s="200">
        <f t="shared" ref="BG104:BG113" si="16">IF(N104="zákl. přenesená",J104,0)</f>
        <v>0</v>
      </c>
      <c r="BH104" s="200">
        <f t="shared" ref="BH104:BH113" si="17">IF(N104="sníž. přenesená",J104,0)</f>
        <v>0</v>
      </c>
      <c r="BI104" s="200">
        <f t="shared" ref="BI104:BI113" si="18">IF(N104="nulová",J104,0)</f>
        <v>0</v>
      </c>
      <c r="BJ104" s="18" t="s">
        <v>79</v>
      </c>
      <c r="BK104" s="200">
        <f t="shared" ref="BK104:BK113" si="19">ROUND(I104*H104,2)</f>
        <v>0</v>
      </c>
      <c r="BL104" s="18" t="s">
        <v>139</v>
      </c>
      <c r="BM104" s="199" t="s">
        <v>1230</v>
      </c>
    </row>
    <row r="105" spans="1:65" s="2" customFormat="1" ht="16.5" customHeight="1">
      <c r="A105" s="35"/>
      <c r="B105" s="36"/>
      <c r="C105" s="188" t="s">
        <v>7</v>
      </c>
      <c r="D105" s="188" t="s">
        <v>135</v>
      </c>
      <c r="E105" s="189" t="s">
        <v>1231</v>
      </c>
      <c r="F105" s="190" t="s">
        <v>1135</v>
      </c>
      <c r="G105" s="191" t="s">
        <v>252</v>
      </c>
      <c r="H105" s="192">
        <v>50</v>
      </c>
      <c r="I105" s="193"/>
      <c r="J105" s="194">
        <f t="shared" si="10"/>
        <v>0</v>
      </c>
      <c r="K105" s="190" t="s">
        <v>19</v>
      </c>
      <c r="L105" s="40"/>
      <c r="M105" s="195" t="s">
        <v>19</v>
      </c>
      <c r="N105" s="196" t="s">
        <v>42</v>
      </c>
      <c r="O105" s="65"/>
      <c r="P105" s="197">
        <f t="shared" si="11"/>
        <v>0</v>
      </c>
      <c r="Q105" s="197">
        <v>0</v>
      </c>
      <c r="R105" s="197">
        <f t="shared" si="12"/>
        <v>0</v>
      </c>
      <c r="S105" s="197">
        <v>0</v>
      </c>
      <c r="T105" s="198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139</v>
      </c>
      <c r="AT105" s="199" t="s">
        <v>135</v>
      </c>
      <c r="AU105" s="199" t="s">
        <v>79</v>
      </c>
      <c r="AY105" s="18" t="s">
        <v>132</v>
      </c>
      <c r="BE105" s="200">
        <f t="shared" si="14"/>
        <v>0</v>
      </c>
      <c r="BF105" s="200">
        <f t="shared" si="15"/>
        <v>0</v>
      </c>
      <c r="BG105" s="200">
        <f t="shared" si="16"/>
        <v>0</v>
      </c>
      <c r="BH105" s="200">
        <f t="shared" si="17"/>
        <v>0</v>
      </c>
      <c r="BI105" s="200">
        <f t="shared" si="18"/>
        <v>0</v>
      </c>
      <c r="BJ105" s="18" t="s">
        <v>79</v>
      </c>
      <c r="BK105" s="200">
        <f t="shared" si="19"/>
        <v>0</v>
      </c>
      <c r="BL105" s="18" t="s">
        <v>139</v>
      </c>
      <c r="BM105" s="199" t="s">
        <v>1232</v>
      </c>
    </row>
    <row r="106" spans="1:65" s="2" customFormat="1" ht="16.5" customHeight="1">
      <c r="A106" s="35"/>
      <c r="B106" s="36"/>
      <c r="C106" s="188" t="s">
        <v>282</v>
      </c>
      <c r="D106" s="188" t="s">
        <v>135</v>
      </c>
      <c r="E106" s="189" t="s">
        <v>1233</v>
      </c>
      <c r="F106" s="190" t="s">
        <v>1138</v>
      </c>
      <c r="G106" s="191" t="s">
        <v>252</v>
      </c>
      <c r="H106" s="192">
        <v>50</v>
      </c>
      <c r="I106" s="193"/>
      <c r="J106" s="194">
        <f t="shared" si="10"/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 t="shared" si="11"/>
        <v>0</v>
      </c>
      <c r="Q106" s="197">
        <v>0</v>
      </c>
      <c r="R106" s="197">
        <f t="shared" si="12"/>
        <v>0</v>
      </c>
      <c r="S106" s="197">
        <v>0</v>
      </c>
      <c r="T106" s="198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79</v>
      </c>
      <c r="AY106" s="18" t="s">
        <v>132</v>
      </c>
      <c r="BE106" s="200">
        <f t="shared" si="14"/>
        <v>0</v>
      </c>
      <c r="BF106" s="200">
        <f t="shared" si="15"/>
        <v>0</v>
      </c>
      <c r="BG106" s="200">
        <f t="shared" si="16"/>
        <v>0</v>
      </c>
      <c r="BH106" s="200">
        <f t="shared" si="17"/>
        <v>0</v>
      </c>
      <c r="BI106" s="200">
        <f t="shared" si="18"/>
        <v>0</v>
      </c>
      <c r="BJ106" s="18" t="s">
        <v>79</v>
      </c>
      <c r="BK106" s="200">
        <f t="shared" si="19"/>
        <v>0</v>
      </c>
      <c r="BL106" s="18" t="s">
        <v>139</v>
      </c>
      <c r="BM106" s="199" t="s">
        <v>1234</v>
      </c>
    </row>
    <row r="107" spans="1:65" s="2" customFormat="1" ht="16.5" customHeight="1">
      <c r="A107" s="35"/>
      <c r="B107" s="36"/>
      <c r="C107" s="188" t="s">
        <v>287</v>
      </c>
      <c r="D107" s="188" t="s">
        <v>135</v>
      </c>
      <c r="E107" s="189" t="s">
        <v>1235</v>
      </c>
      <c r="F107" s="190" t="s">
        <v>1236</v>
      </c>
      <c r="G107" s="191" t="s">
        <v>252</v>
      </c>
      <c r="H107" s="192">
        <v>520</v>
      </c>
      <c r="I107" s="193"/>
      <c r="J107" s="194">
        <f t="shared" si="10"/>
        <v>0</v>
      </c>
      <c r="K107" s="190" t="s">
        <v>19</v>
      </c>
      <c r="L107" s="40"/>
      <c r="M107" s="195" t="s">
        <v>19</v>
      </c>
      <c r="N107" s="196" t="s">
        <v>42</v>
      </c>
      <c r="O107" s="65"/>
      <c r="P107" s="197">
        <f t="shared" si="11"/>
        <v>0</v>
      </c>
      <c r="Q107" s="197">
        <v>0</v>
      </c>
      <c r="R107" s="197">
        <f t="shared" si="12"/>
        <v>0</v>
      </c>
      <c r="S107" s="197">
        <v>0</v>
      </c>
      <c r="T107" s="198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139</v>
      </c>
      <c r="AT107" s="199" t="s">
        <v>135</v>
      </c>
      <c r="AU107" s="199" t="s">
        <v>79</v>
      </c>
      <c r="AY107" s="18" t="s">
        <v>132</v>
      </c>
      <c r="BE107" s="200">
        <f t="shared" si="14"/>
        <v>0</v>
      </c>
      <c r="BF107" s="200">
        <f t="shared" si="15"/>
        <v>0</v>
      </c>
      <c r="BG107" s="200">
        <f t="shared" si="16"/>
        <v>0</v>
      </c>
      <c r="BH107" s="200">
        <f t="shared" si="17"/>
        <v>0</v>
      </c>
      <c r="BI107" s="200">
        <f t="shared" si="18"/>
        <v>0</v>
      </c>
      <c r="BJ107" s="18" t="s">
        <v>79</v>
      </c>
      <c r="BK107" s="200">
        <f t="shared" si="19"/>
        <v>0</v>
      </c>
      <c r="BL107" s="18" t="s">
        <v>139</v>
      </c>
      <c r="BM107" s="199" t="s">
        <v>1237</v>
      </c>
    </row>
    <row r="108" spans="1:65" s="2" customFormat="1" ht="16.5" customHeight="1">
      <c r="A108" s="35"/>
      <c r="B108" s="36"/>
      <c r="C108" s="188" t="s">
        <v>294</v>
      </c>
      <c r="D108" s="188" t="s">
        <v>135</v>
      </c>
      <c r="E108" s="189" t="s">
        <v>1238</v>
      </c>
      <c r="F108" s="190" t="s">
        <v>1239</v>
      </c>
      <c r="G108" s="191" t="s">
        <v>252</v>
      </c>
      <c r="H108" s="192">
        <v>520</v>
      </c>
      <c r="I108" s="193"/>
      <c r="J108" s="194">
        <f t="shared" si="10"/>
        <v>0</v>
      </c>
      <c r="K108" s="190" t="s">
        <v>19</v>
      </c>
      <c r="L108" s="40"/>
      <c r="M108" s="195" t="s">
        <v>19</v>
      </c>
      <c r="N108" s="196" t="s">
        <v>42</v>
      </c>
      <c r="O108" s="65"/>
      <c r="P108" s="197">
        <f t="shared" si="11"/>
        <v>0</v>
      </c>
      <c r="Q108" s="197">
        <v>0</v>
      </c>
      <c r="R108" s="197">
        <f t="shared" si="12"/>
        <v>0</v>
      </c>
      <c r="S108" s="197">
        <v>0</v>
      </c>
      <c r="T108" s="198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139</v>
      </c>
      <c r="AT108" s="199" t="s">
        <v>135</v>
      </c>
      <c r="AU108" s="199" t="s">
        <v>79</v>
      </c>
      <c r="AY108" s="18" t="s">
        <v>132</v>
      </c>
      <c r="BE108" s="200">
        <f t="shared" si="14"/>
        <v>0</v>
      </c>
      <c r="BF108" s="200">
        <f t="shared" si="15"/>
        <v>0</v>
      </c>
      <c r="BG108" s="200">
        <f t="shared" si="16"/>
        <v>0</v>
      </c>
      <c r="BH108" s="200">
        <f t="shared" si="17"/>
        <v>0</v>
      </c>
      <c r="BI108" s="200">
        <f t="shared" si="18"/>
        <v>0</v>
      </c>
      <c r="BJ108" s="18" t="s">
        <v>79</v>
      </c>
      <c r="BK108" s="200">
        <f t="shared" si="19"/>
        <v>0</v>
      </c>
      <c r="BL108" s="18" t="s">
        <v>139</v>
      </c>
      <c r="BM108" s="199" t="s">
        <v>1240</v>
      </c>
    </row>
    <row r="109" spans="1:65" s="2" customFormat="1" ht="16.5" customHeight="1">
      <c r="A109" s="35"/>
      <c r="B109" s="36"/>
      <c r="C109" s="188" t="s">
        <v>301</v>
      </c>
      <c r="D109" s="188" t="s">
        <v>135</v>
      </c>
      <c r="E109" s="189" t="s">
        <v>1241</v>
      </c>
      <c r="F109" s="190" t="s">
        <v>1141</v>
      </c>
      <c r="G109" s="191" t="s">
        <v>252</v>
      </c>
      <c r="H109" s="192">
        <v>570</v>
      </c>
      <c r="I109" s="193"/>
      <c r="J109" s="194">
        <f t="shared" si="10"/>
        <v>0</v>
      </c>
      <c r="K109" s="190" t="s">
        <v>19</v>
      </c>
      <c r="L109" s="40"/>
      <c r="M109" s="195" t="s">
        <v>19</v>
      </c>
      <c r="N109" s="196" t="s">
        <v>42</v>
      </c>
      <c r="O109" s="65"/>
      <c r="P109" s="197">
        <f t="shared" si="11"/>
        <v>0</v>
      </c>
      <c r="Q109" s="197">
        <v>0</v>
      </c>
      <c r="R109" s="197">
        <f t="shared" si="12"/>
        <v>0</v>
      </c>
      <c r="S109" s="197">
        <v>0</v>
      </c>
      <c r="T109" s="198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139</v>
      </c>
      <c r="AT109" s="199" t="s">
        <v>135</v>
      </c>
      <c r="AU109" s="199" t="s">
        <v>79</v>
      </c>
      <c r="AY109" s="18" t="s">
        <v>132</v>
      </c>
      <c r="BE109" s="200">
        <f t="shared" si="14"/>
        <v>0</v>
      </c>
      <c r="BF109" s="200">
        <f t="shared" si="15"/>
        <v>0</v>
      </c>
      <c r="BG109" s="200">
        <f t="shared" si="16"/>
        <v>0</v>
      </c>
      <c r="BH109" s="200">
        <f t="shared" si="17"/>
        <v>0</v>
      </c>
      <c r="BI109" s="200">
        <f t="shared" si="18"/>
        <v>0</v>
      </c>
      <c r="BJ109" s="18" t="s">
        <v>79</v>
      </c>
      <c r="BK109" s="200">
        <f t="shared" si="19"/>
        <v>0</v>
      </c>
      <c r="BL109" s="18" t="s">
        <v>139</v>
      </c>
      <c r="BM109" s="199" t="s">
        <v>1242</v>
      </c>
    </row>
    <row r="110" spans="1:65" s="2" customFormat="1" ht="16.5" customHeight="1">
      <c r="A110" s="35"/>
      <c r="B110" s="36"/>
      <c r="C110" s="188" t="s">
        <v>306</v>
      </c>
      <c r="D110" s="188" t="s">
        <v>135</v>
      </c>
      <c r="E110" s="189" t="s">
        <v>1243</v>
      </c>
      <c r="F110" s="190" t="s">
        <v>1144</v>
      </c>
      <c r="G110" s="191" t="s">
        <v>182</v>
      </c>
      <c r="H110" s="192">
        <v>10</v>
      </c>
      <c r="I110" s="193"/>
      <c r="J110" s="194">
        <f t="shared" si="10"/>
        <v>0</v>
      </c>
      <c r="K110" s="190" t="s">
        <v>19</v>
      </c>
      <c r="L110" s="40"/>
      <c r="M110" s="195" t="s">
        <v>19</v>
      </c>
      <c r="N110" s="196" t="s">
        <v>42</v>
      </c>
      <c r="O110" s="65"/>
      <c r="P110" s="197">
        <f t="shared" si="11"/>
        <v>0</v>
      </c>
      <c r="Q110" s="197">
        <v>0</v>
      </c>
      <c r="R110" s="197">
        <f t="shared" si="12"/>
        <v>0</v>
      </c>
      <c r="S110" s="197">
        <v>0</v>
      </c>
      <c r="T110" s="198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139</v>
      </c>
      <c r="AT110" s="199" t="s">
        <v>135</v>
      </c>
      <c r="AU110" s="199" t="s">
        <v>79</v>
      </c>
      <c r="AY110" s="18" t="s">
        <v>132</v>
      </c>
      <c r="BE110" s="200">
        <f t="shared" si="14"/>
        <v>0</v>
      </c>
      <c r="BF110" s="200">
        <f t="shared" si="15"/>
        <v>0</v>
      </c>
      <c r="BG110" s="200">
        <f t="shared" si="16"/>
        <v>0</v>
      </c>
      <c r="BH110" s="200">
        <f t="shared" si="17"/>
        <v>0</v>
      </c>
      <c r="BI110" s="200">
        <f t="shared" si="18"/>
        <v>0</v>
      </c>
      <c r="BJ110" s="18" t="s">
        <v>79</v>
      </c>
      <c r="BK110" s="200">
        <f t="shared" si="19"/>
        <v>0</v>
      </c>
      <c r="BL110" s="18" t="s">
        <v>139</v>
      </c>
      <c r="BM110" s="199" t="s">
        <v>1244</v>
      </c>
    </row>
    <row r="111" spans="1:65" s="2" customFormat="1" ht="16.5" customHeight="1">
      <c r="A111" s="35"/>
      <c r="B111" s="36"/>
      <c r="C111" s="188" t="s">
        <v>311</v>
      </c>
      <c r="D111" s="188" t="s">
        <v>135</v>
      </c>
      <c r="E111" s="189" t="s">
        <v>1245</v>
      </c>
      <c r="F111" s="190" t="s">
        <v>1147</v>
      </c>
      <c r="G111" s="191" t="s">
        <v>174</v>
      </c>
      <c r="H111" s="192">
        <v>200</v>
      </c>
      <c r="I111" s="193"/>
      <c r="J111" s="194">
        <f t="shared" si="10"/>
        <v>0</v>
      </c>
      <c r="K111" s="190" t="s">
        <v>19</v>
      </c>
      <c r="L111" s="40"/>
      <c r="M111" s="195" t="s">
        <v>19</v>
      </c>
      <c r="N111" s="196" t="s">
        <v>42</v>
      </c>
      <c r="O111" s="65"/>
      <c r="P111" s="197">
        <f t="shared" si="11"/>
        <v>0</v>
      </c>
      <c r="Q111" s="197">
        <v>0</v>
      </c>
      <c r="R111" s="197">
        <f t="shared" si="12"/>
        <v>0</v>
      </c>
      <c r="S111" s="197">
        <v>0</v>
      </c>
      <c r="T111" s="198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9" t="s">
        <v>139</v>
      </c>
      <c r="AT111" s="199" t="s">
        <v>135</v>
      </c>
      <c r="AU111" s="199" t="s">
        <v>79</v>
      </c>
      <c r="AY111" s="18" t="s">
        <v>132</v>
      </c>
      <c r="BE111" s="200">
        <f t="shared" si="14"/>
        <v>0</v>
      </c>
      <c r="BF111" s="200">
        <f t="shared" si="15"/>
        <v>0</v>
      </c>
      <c r="BG111" s="200">
        <f t="shared" si="16"/>
        <v>0</v>
      </c>
      <c r="BH111" s="200">
        <f t="shared" si="17"/>
        <v>0</v>
      </c>
      <c r="BI111" s="200">
        <f t="shared" si="18"/>
        <v>0</v>
      </c>
      <c r="BJ111" s="18" t="s">
        <v>79</v>
      </c>
      <c r="BK111" s="200">
        <f t="shared" si="19"/>
        <v>0</v>
      </c>
      <c r="BL111" s="18" t="s">
        <v>139</v>
      </c>
      <c r="BM111" s="199" t="s">
        <v>1246</v>
      </c>
    </row>
    <row r="112" spans="1:65" s="2" customFormat="1" ht="16.5" customHeight="1">
      <c r="A112" s="35"/>
      <c r="B112" s="36"/>
      <c r="C112" s="188" t="s">
        <v>317</v>
      </c>
      <c r="D112" s="188" t="s">
        <v>135</v>
      </c>
      <c r="E112" s="189" t="s">
        <v>1247</v>
      </c>
      <c r="F112" s="190" t="s">
        <v>1150</v>
      </c>
      <c r="G112" s="191" t="s">
        <v>252</v>
      </c>
      <c r="H112" s="192">
        <v>570</v>
      </c>
      <c r="I112" s="193"/>
      <c r="J112" s="194">
        <f t="shared" si="10"/>
        <v>0</v>
      </c>
      <c r="K112" s="190" t="s">
        <v>19</v>
      </c>
      <c r="L112" s="40"/>
      <c r="M112" s="195" t="s">
        <v>19</v>
      </c>
      <c r="N112" s="196" t="s">
        <v>42</v>
      </c>
      <c r="O112" s="65"/>
      <c r="P112" s="197">
        <f t="shared" si="11"/>
        <v>0</v>
      </c>
      <c r="Q112" s="197">
        <v>0</v>
      </c>
      <c r="R112" s="197">
        <f t="shared" si="12"/>
        <v>0</v>
      </c>
      <c r="S112" s="197">
        <v>0</v>
      </c>
      <c r="T112" s="198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9" t="s">
        <v>139</v>
      </c>
      <c r="AT112" s="199" t="s">
        <v>135</v>
      </c>
      <c r="AU112" s="199" t="s">
        <v>79</v>
      </c>
      <c r="AY112" s="18" t="s">
        <v>132</v>
      </c>
      <c r="BE112" s="200">
        <f t="shared" si="14"/>
        <v>0</v>
      </c>
      <c r="BF112" s="200">
        <f t="shared" si="15"/>
        <v>0</v>
      </c>
      <c r="BG112" s="200">
        <f t="shared" si="16"/>
        <v>0</v>
      </c>
      <c r="BH112" s="200">
        <f t="shared" si="17"/>
        <v>0</v>
      </c>
      <c r="BI112" s="200">
        <f t="shared" si="18"/>
        <v>0</v>
      </c>
      <c r="BJ112" s="18" t="s">
        <v>79</v>
      </c>
      <c r="BK112" s="200">
        <f t="shared" si="19"/>
        <v>0</v>
      </c>
      <c r="BL112" s="18" t="s">
        <v>139</v>
      </c>
      <c r="BM112" s="199" t="s">
        <v>1248</v>
      </c>
    </row>
    <row r="113" spans="1:65" s="2" customFormat="1" ht="16.5" customHeight="1">
      <c r="A113" s="35"/>
      <c r="B113" s="36"/>
      <c r="C113" s="188" t="s">
        <v>322</v>
      </c>
      <c r="D113" s="188" t="s">
        <v>135</v>
      </c>
      <c r="E113" s="189" t="s">
        <v>1249</v>
      </c>
      <c r="F113" s="190" t="s">
        <v>1153</v>
      </c>
      <c r="G113" s="191" t="s">
        <v>252</v>
      </c>
      <c r="H113" s="192">
        <v>570</v>
      </c>
      <c r="I113" s="193"/>
      <c r="J113" s="194">
        <f t="shared" si="10"/>
        <v>0</v>
      </c>
      <c r="K113" s="190" t="s">
        <v>19</v>
      </c>
      <c r="L113" s="40"/>
      <c r="M113" s="195" t="s">
        <v>19</v>
      </c>
      <c r="N113" s="196" t="s">
        <v>42</v>
      </c>
      <c r="O113" s="65"/>
      <c r="P113" s="197">
        <f t="shared" si="11"/>
        <v>0</v>
      </c>
      <c r="Q113" s="197">
        <v>0</v>
      </c>
      <c r="R113" s="197">
        <f t="shared" si="12"/>
        <v>0</v>
      </c>
      <c r="S113" s="197">
        <v>0</v>
      </c>
      <c r="T113" s="198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139</v>
      </c>
      <c r="AT113" s="199" t="s">
        <v>135</v>
      </c>
      <c r="AU113" s="199" t="s">
        <v>79</v>
      </c>
      <c r="AY113" s="18" t="s">
        <v>132</v>
      </c>
      <c r="BE113" s="200">
        <f t="shared" si="14"/>
        <v>0</v>
      </c>
      <c r="BF113" s="200">
        <f t="shared" si="15"/>
        <v>0</v>
      </c>
      <c r="BG113" s="200">
        <f t="shared" si="16"/>
        <v>0</v>
      </c>
      <c r="BH113" s="200">
        <f t="shared" si="17"/>
        <v>0</v>
      </c>
      <c r="BI113" s="200">
        <f t="shared" si="18"/>
        <v>0</v>
      </c>
      <c r="BJ113" s="18" t="s">
        <v>79</v>
      </c>
      <c r="BK113" s="200">
        <f t="shared" si="19"/>
        <v>0</v>
      </c>
      <c r="BL113" s="18" t="s">
        <v>139</v>
      </c>
      <c r="BM113" s="199" t="s">
        <v>1250</v>
      </c>
    </row>
    <row r="114" spans="1:65" s="12" customFormat="1" ht="25.9" customHeight="1">
      <c r="B114" s="172"/>
      <c r="C114" s="173"/>
      <c r="D114" s="174" t="s">
        <v>70</v>
      </c>
      <c r="E114" s="175" t="s">
        <v>1251</v>
      </c>
      <c r="F114" s="175" t="s">
        <v>1251</v>
      </c>
      <c r="G114" s="173"/>
      <c r="H114" s="173"/>
      <c r="I114" s="176"/>
      <c r="J114" s="177">
        <f>BK114</f>
        <v>0</v>
      </c>
      <c r="K114" s="173"/>
      <c r="L114" s="178"/>
      <c r="M114" s="179"/>
      <c r="N114" s="180"/>
      <c r="O114" s="180"/>
      <c r="P114" s="181">
        <f>SUM(P115:P118)</f>
        <v>0</v>
      </c>
      <c r="Q114" s="180"/>
      <c r="R114" s="181">
        <f>SUM(R115:R118)</f>
        <v>0</v>
      </c>
      <c r="S114" s="180"/>
      <c r="T114" s="182">
        <f>SUM(T115:T118)</f>
        <v>0</v>
      </c>
      <c r="AR114" s="183" t="s">
        <v>79</v>
      </c>
      <c r="AT114" s="184" t="s">
        <v>70</v>
      </c>
      <c r="AU114" s="184" t="s">
        <v>71</v>
      </c>
      <c r="AY114" s="183" t="s">
        <v>132</v>
      </c>
      <c r="BK114" s="185">
        <f>SUM(BK115:BK118)</f>
        <v>0</v>
      </c>
    </row>
    <row r="115" spans="1:65" s="2" customFormat="1" ht="16.5" customHeight="1">
      <c r="A115" s="35"/>
      <c r="B115" s="36"/>
      <c r="C115" s="188" t="s">
        <v>327</v>
      </c>
      <c r="D115" s="188" t="s">
        <v>135</v>
      </c>
      <c r="E115" s="189" t="s">
        <v>1252</v>
      </c>
      <c r="F115" s="190" t="s">
        <v>1157</v>
      </c>
      <c r="G115" s="191" t="s">
        <v>452</v>
      </c>
      <c r="H115" s="192">
        <v>10</v>
      </c>
      <c r="I115" s="193"/>
      <c r="J115" s="194">
        <f>ROUND(I115*H115,2)</f>
        <v>0</v>
      </c>
      <c r="K115" s="190" t="s">
        <v>19</v>
      </c>
      <c r="L115" s="40"/>
      <c r="M115" s="195" t="s">
        <v>19</v>
      </c>
      <c r="N115" s="196" t="s">
        <v>42</v>
      </c>
      <c r="O115" s="65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9" t="s">
        <v>139</v>
      </c>
      <c r="AT115" s="199" t="s">
        <v>135</v>
      </c>
      <c r="AU115" s="199" t="s">
        <v>79</v>
      </c>
      <c r="AY115" s="18" t="s">
        <v>132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8" t="s">
        <v>79</v>
      </c>
      <c r="BK115" s="200">
        <f>ROUND(I115*H115,2)</f>
        <v>0</v>
      </c>
      <c r="BL115" s="18" t="s">
        <v>139</v>
      </c>
      <c r="BM115" s="199" t="s">
        <v>1253</v>
      </c>
    </row>
    <row r="116" spans="1:65" s="2" customFormat="1" ht="16.5" customHeight="1">
      <c r="A116" s="35"/>
      <c r="B116" s="36"/>
      <c r="C116" s="188" t="s">
        <v>332</v>
      </c>
      <c r="D116" s="188" t="s">
        <v>135</v>
      </c>
      <c r="E116" s="189" t="s">
        <v>1254</v>
      </c>
      <c r="F116" s="190" t="s">
        <v>1255</v>
      </c>
      <c r="G116" s="191" t="s">
        <v>452</v>
      </c>
      <c r="H116" s="192">
        <v>20</v>
      </c>
      <c r="I116" s="193"/>
      <c r="J116" s="194">
        <f>ROUND(I116*H116,2)</f>
        <v>0</v>
      </c>
      <c r="K116" s="190" t="s">
        <v>19</v>
      </c>
      <c r="L116" s="40"/>
      <c r="M116" s="195" t="s">
        <v>19</v>
      </c>
      <c r="N116" s="196" t="s">
        <v>42</v>
      </c>
      <c r="O116" s="65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139</v>
      </c>
      <c r="AT116" s="199" t="s">
        <v>135</v>
      </c>
      <c r="AU116" s="199" t="s">
        <v>79</v>
      </c>
      <c r="AY116" s="18" t="s">
        <v>132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8" t="s">
        <v>79</v>
      </c>
      <c r="BK116" s="200">
        <f>ROUND(I116*H116,2)</f>
        <v>0</v>
      </c>
      <c r="BL116" s="18" t="s">
        <v>139</v>
      </c>
      <c r="BM116" s="199" t="s">
        <v>1256</v>
      </c>
    </row>
    <row r="117" spans="1:65" s="2" customFormat="1" ht="16.5" customHeight="1">
      <c r="A117" s="35"/>
      <c r="B117" s="36"/>
      <c r="C117" s="188" t="s">
        <v>337</v>
      </c>
      <c r="D117" s="188" t="s">
        <v>135</v>
      </c>
      <c r="E117" s="189" t="s">
        <v>1257</v>
      </c>
      <c r="F117" s="190" t="s">
        <v>1258</v>
      </c>
      <c r="G117" s="191" t="s">
        <v>452</v>
      </c>
      <c r="H117" s="192">
        <v>40</v>
      </c>
      <c r="I117" s="193"/>
      <c r="J117" s="194">
        <f>ROUND(I117*H117,2)</f>
        <v>0</v>
      </c>
      <c r="K117" s="190" t="s">
        <v>19</v>
      </c>
      <c r="L117" s="40"/>
      <c r="M117" s="195" t="s">
        <v>19</v>
      </c>
      <c r="N117" s="196" t="s">
        <v>42</v>
      </c>
      <c r="O117" s="65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139</v>
      </c>
      <c r="AT117" s="199" t="s">
        <v>135</v>
      </c>
      <c r="AU117" s="199" t="s">
        <v>79</v>
      </c>
      <c r="AY117" s="18" t="s">
        <v>132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8" t="s">
        <v>79</v>
      </c>
      <c r="BK117" s="200">
        <f>ROUND(I117*H117,2)</f>
        <v>0</v>
      </c>
      <c r="BL117" s="18" t="s">
        <v>139</v>
      </c>
      <c r="BM117" s="199" t="s">
        <v>1259</v>
      </c>
    </row>
    <row r="118" spans="1:65" s="2" customFormat="1" ht="16.5" customHeight="1">
      <c r="A118" s="35"/>
      <c r="B118" s="36"/>
      <c r="C118" s="188" t="s">
        <v>343</v>
      </c>
      <c r="D118" s="188" t="s">
        <v>135</v>
      </c>
      <c r="E118" s="189" t="s">
        <v>1260</v>
      </c>
      <c r="F118" s="190" t="s">
        <v>1163</v>
      </c>
      <c r="G118" s="191" t="s">
        <v>452</v>
      </c>
      <c r="H118" s="192">
        <v>20</v>
      </c>
      <c r="I118" s="193"/>
      <c r="J118" s="194">
        <f>ROUND(I118*H118,2)</f>
        <v>0</v>
      </c>
      <c r="K118" s="190" t="s">
        <v>19</v>
      </c>
      <c r="L118" s="40"/>
      <c r="M118" s="201" t="s">
        <v>19</v>
      </c>
      <c r="N118" s="202" t="s">
        <v>42</v>
      </c>
      <c r="O118" s="203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9" t="s">
        <v>139</v>
      </c>
      <c r="AT118" s="199" t="s">
        <v>135</v>
      </c>
      <c r="AU118" s="199" t="s">
        <v>79</v>
      </c>
      <c r="AY118" s="18" t="s">
        <v>132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8" t="s">
        <v>79</v>
      </c>
      <c r="BK118" s="200">
        <f>ROUND(I118*H118,2)</f>
        <v>0</v>
      </c>
      <c r="BL118" s="18" t="s">
        <v>139</v>
      </c>
      <c r="BM118" s="199" t="s">
        <v>1261</v>
      </c>
    </row>
    <row r="119" spans="1:65" s="2" customFormat="1" ht="6.95" customHeight="1">
      <c r="A119" s="35"/>
      <c r="B119" s="48"/>
      <c r="C119" s="49"/>
      <c r="D119" s="49"/>
      <c r="E119" s="49"/>
      <c r="F119" s="49"/>
      <c r="G119" s="49"/>
      <c r="H119" s="49"/>
      <c r="I119" s="137"/>
      <c r="J119" s="49"/>
      <c r="K119" s="49"/>
      <c r="L119" s="40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algorithmName="SHA-512" hashValue="aF49r6bIdC2IGJFXSJiTGZG9Y2LsvIh4DhbcUKn2SPF6NqNux+DeS164L05Z5C1BkaN60r21K8NbUd7T/OiFYw==" saltValue="eWche0Y9QUEq55UmTNNDgAEEh+3wgwzhhej+OEpvpAK5WqkGOvaBMgGeNmAt7KEWQcADGPRq5/r+eC39UYnB2A==" spinCount="100000" sheet="1" objects="1" scenarios="1" formatColumns="0" formatRows="0" autoFilter="0"/>
  <autoFilter ref="C81:K118" xr:uid="{00000000-0009-0000-0000-000009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108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1262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ROUND(J86,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ROUND((SUM(BE86:BE237)),  2)</f>
        <v>0</v>
      </c>
      <c r="G33" s="35"/>
      <c r="H33" s="35"/>
      <c r="I33" s="126">
        <v>0.21</v>
      </c>
      <c r="J33" s="125">
        <f>ROUND(((SUM(BE86:BE237))*I33),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ROUND((SUM(BF86:BF237)),  2)</f>
        <v>0</v>
      </c>
      <c r="G34" s="35"/>
      <c r="H34" s="35"/>
      <c r="I34" s="126">
        <v>0.15</v>
      </c>
      <c r="J34" s="125">
        <f>ROUND(((SUM(BF86:BF237))*I34),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ROUND((SUM(BG86:BG237)),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ROUND((SUM(BH86:BH237)),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ROUND((SUM(BI86:BI237)),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SO-10 - Sadové úpravy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J86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163</v>
      </c>
      <c r="E60" s="149"/>
      <c r="F60" s="149"/>
      <c r="G60" s="149"/>
      <c r="H60" s="149"/>
      <c r="I60" s="150"/>
      <c r="J60" s="151">
        <f>J87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164</v>
      </c>
      <c r="E61" s="156"/>
      <c r="F61" s="156"/>
      <c r="G61" s="156"/>
      <c r="H61" s="156"/>
      <c r="I61" s="157"/>
      <c r="J61" s="158">
        <f>J88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165</v>
      </c>
      <c r="E62" s="156"/>
      <c r="F62" s="156"/>
      <c r="G62" s="156"/>
      <c r="H62" s="156"/>
      <c r="I62" s="157"/>
      <c r="J62" s="158">
        <f>J204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1263</v>
      </c>
      <c r="E63" s="156"/>
      <c r="F63" s="156"/>
      <c r="G63" s="156"/>
      <c r="H63" s="156"/>
      <c r="I63" s="157"/>
      <c r="J63" s="158">
        <f>J209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439</v>
      </c>
      <c r="E64" s="156"/>
      <c r="F64" s="156"/>
      <c r="G64" s="156"/>
      <c r="H64" s="156"/>
      <c r="I64" s="157"/>
      <c r="J64" s="158">
        <f>J226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167</v>
      </c>
      <c r="E65" s="156"/>
      <c r="F65" s="156"/>
      <c r="G65" s="156"/>
      <c r="H65" s="156"/>
      <c r="I65" s="157"/>
      <c r="J65" s="158">
        <f>J230</f>
        <v>0</v>
      </c>
      <c r="K65" s="154"/>
      <c r="L65" s="159"/>
    </row>
    <row r="66" spans="1:31" s="9" customFormat="1" ht="24.95" customHeight="1">
      <c r="B66" s="146"/>
      <c r="C66" s="147"/>
      <c r="D66" s="148" t="s">
        <v>1264</v>
      </c>
      <c r="E66" s="149"/>
      <c r="F66" s="149"/>
      <c r="G66" s="149"/>
      <c r="H66" s="149"/>
      <c r="I66" s="150"/>
      <c r="J66" s="151">
        <f>J234</f>
        <v>0</v>
      </c>
      <c r="K66" s="147"/>
      <c r="L66" s="152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109"/>
      <c r="J67" s="37"/>
      <c r="K67" s="37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137"/>
      <c r="J68" s="49"/>
      <c r="K68" s="49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140"/>
      <c r="J72" s="51"/>
      <c r="K72" s="51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118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80" t="str">
        <f>E7</f>
        <v>Sportovní hala Sušice - Venkovní stavební objekty</v>
      </c>
      <c r="F76" s="381"/>
      <c r="G76" s="381"/>
      <c r="H76" s="381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110</v>
      </c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37" t="str">
        <f>E9</f>
        <v>SO-10 - Sadové úpravy</v>
      </c>
      <c r="F78" s="382"/>
      <c r="G78" s="382"/>
      <c r="H78" s="382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 xml:space="preserve"> </v>
      </c>
      <c r="G80" s="37"/>
      <c r="H80" s="37"/>
      <c r="I80" s="112" t="s">
        <v>23</v>
      </c>
      <c r="J80" s="60" t="str">
        <f>IF(J12="","",J12)</f>
        <v>20. 5. 2019</v>
      </c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09"/>
      <c r="J81" s="37"/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40.15" customHeight="1">
      <c r="A82" s="35"/>
      <c r="B82" s="36"/>
      <c r="C82" s="30" t="s">
        <v>25</v>
      </c>
      <c r="D82" s="37"/>
      <c r="E82" s="37"/>
      <c r="F82" s="28" t="str">
        <f>E15</f>
        <v>Město Sušice, nám. Svobody 138, 342 01 Sušice</v>
      </c>
      <c r="G82" s="37"/>
      <c r="H82" s="37"/>
      <c r="I82" s="112" t="s">
        <v>31</v>
      </c>
      <c r="J82" s="33" t="str">
        <f>E21</f>
        <v>APRIS 3MP s.r.o., Baarova 36, 140 00 Praha 4</v>
      </c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112" t="s">
        <v>34</v>
      </c>
      <c r="J83" s="33" t="str">
        <f>E24</f>
        <v xml:space="preserve"> </v>
      </c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109"/>
      <c r="J84" s="37"/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60"/>
      <c r="B85" s="161"/>
      <c r="C85" s="162" t="s">
        <v>119</v>
      </c>
      <c r="D85" s="163" t="s">
        <v>56</v>
      </c>
      <c r="E85" s="163" t="s">
        <v>52</v>
      </c>
      <c r="F85" s="163" t="s">
        <v>53</v>
      </c>
      <c r="G85" s="163" t="s">
        <v>120</v>
      </c>
      <c r="H85" s="163" t="s">
        <v>121</v>
      </c>
      <c r="I85" s="164" t="s">
        <v>122</v>
      </c>
      <c r="J85" s="163" t="s">
        <v>114</v>
      </c>
      <c r="K85" s="165" t="s">
        <v>123</v>
      </c>
      <c r="L85" s="166"/>
      <c r="M85" s="69" t="s">
        <v>19</v>
      </c>
      <c r="N85" s="70" t="s">
        <v>41</v>
      </c>
      <c r="O85" s="70" t="s">
        <v>124</v>
      </c>
      <c r="P85" s="70" t="s">
        <v>125</v>
      </c>
      <c r="Q85" s="70" t="s">
        <v>126</v>
      </c>
      <c r="R85" s="70" t="s">
        <v>127</v>
      </c>
      <c r="S85" s="70" t="s">
        <v>128</v>
      </c>
      <c r="T85" s="71" t="s">
        <v>129</v>
      </c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</row>
    <row r="86" spans="1:65" s="2" customFormat="1" ht="22.9" customHeight="1">
      <c r="A86" s="35"/>
      <c r="B86" s="36"/>
      <c r="C86" s="76" t="s">
        <v>130</v>
      </c>
      <c r="D86" s="37"/>
      <c r="E86" s="37"/>
      <c r="F86" s="37"/>
      <c r="G86" s="37"/>
      <c r="H86" s="37"/>
      <c r="I86" s="109"/>
      <c r="J86" s="167">
        <f>BK86</f>
        <v>0</v>
      </c>
      <c r="K86" s="37"/>
      <c r="L86" s="40"/>
      <c r="M86" s="72"/>
      <c r="N86" s="168"/>
      <c r="O86" s="73"/>
      <c r="P86" s="169">
        <f>P87+P234</f>
        <v>0</v>
      </c>
      <c r="Q86" s="73"/>
      <c r="R86" s="169">
        <f>R87+R234</f>
        <v>0</v>
      </c>
      <c r="S86" s="73"/>
      <c r="T86" s="170">
        <f>T87+T234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115</v>
      </c>
      <c r="BK86" s="171">
        <f>BK87+BK234</f>
        <v>0</v>
      </c>
    </row>
    <row r="87" spans="1:65" s="12" customFormat="1" ht="25.9" customHeight="1">
      <c r="B87" s="172"/>
      <c r="C87" s="173"/>
      <c r="D87" s="174" t="s">
        <v>70</v>
      </c>
      <c r="E87" s="175" t="s">
        <v>131</v>
      </c>
      <c r="F87" s="175" t="s">
        <v>170</v>
      </c>
      <c r="G87" s="173"/>
      <c r="H87" s="173"/>
      <c r="I87" s="176"/>
      <c r="J87" s="177">
        <f>BK87</f>
        <v>0</v>
      </c>
      <c r="K87" s="173"/>
      <c r="L87" s="178"/>
      <c r="M87" s="179"/>
      <c r="N87" s="180"/>
      <c r="O87" s="180"/>
      <c r="P87" s="181">
        <f>P88+P204+P209+P226+P230</f>
        <v>0</v>
      </c>
      <c r="Q87" s="180"/>
      <c r="R87" s="181">
        <f>R88+R204+R209+R226+R230</f>
        <v>0</v>
      </c>
      <c r="S87" s="180"/>
      <c r="T87" s="182">
        <f>T88+T204+T209+T226+T230</f>
        <v>0</v>
      </c>
      <c r="AR87" s="183" t="s">
        <v>79</v>
      </c>
      <c r="AT87" s="184" t="s">
        <v>70</v>
      </c>
      <c r="AU87" s="184" t="s">
        <v>71</v>
      </c>
      <c r="AY87" s="183" t="s">
        <v>132</v>
      </c>
      <c r="BK87" s="185">
        <f>BK88+BK204+BK209+BK226+BK230</f>
        <v>0</v>
      </c>
    </row>
    <row r="88" spans="1:65" s="12" customFormat="1" ht="22.9" customHeight="1">
      <c r="B88" s="172"/>
      <c r="C88" s="173"/>
      <c r="D88" s="174" t="s">
        <v>70</v>
      </c>
      <c r="E88" s="186" t="s">
        <v>79</v>
      </c>
      <c r="F88" s="186" t="s">
        <v>171</v>
      </c>
      <c r="G88" s="173"/>
      <c r="H88" s="173"/>
      <c r="I88" s="176"/>
      <c r="J88" s="187">
        <f>BK88</f>
        <v>0</v>
      </c>
      <c r="K88" s="173"/>
      <c r="L88" s="178"/>
      <c r="M88" s="179"/>
      <c r="N88" s="180"/>
      <c r="O88" s="180"/>
      <c r="P88" s="181">
        <f>SUM(P89:P203)</f>
        <v>0</v>
      </c>
      <c r="Q88" s="180"/>
      <c r="R88" s="181">
        <f>SUM(R89:R203)</f>
        <v>0</v>
      </c>
      <c r="S88" s="180"/>
      <c r="T88" s="182">
        <f>SUM(T89:T203)</f>
        <v>0</v>
      </c>
      <c r="AR88" s="183" t="s">
        <v>79</v>
      </c>
      <c r="AT88" s="184" t="s">
        <v>70</v>
      </c>
      <c r="AU88" s="184" t="s">
        <v>79</v>
      </c>
      <c r="AY88" s="183" t="s">
        <v>132</v>
      </c>
      <c r="BK88" s="185">
        <f>SUM(BK89:BK203)</f>
        <v>0</v>
      </c>
    </row>
    <row r="89" spans="1:65" s="2" customFormat="1" ht="16.5" customHeight="1">
      <c r="A89" s="35"/>
      <c r="B89" s="36"/>
      <c r="C89" s="188" t="s">
        <v>79</v>
      </c>
      <c r="D89" s="188" t="s">
        <v>135</v>
      </c>
      <c r="E89" s="189" t="s">
        <v>1265</v>
      </c>
      <c r="F89" s="190" t="s">
        <v>1266</v>
      </c>
      <c r="G89" s="191" t="s">
        <v>252</v>
      </c>
      <c r="H89" s="192">
        <v>198</v>
      </c>
      <c r="I89" s="193"/>
      <c r="J89" s="194">
        <f t="shared" ref="J89:J96" si="0">ROUND(I89*H89,2)</f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ref="P89:P96" si="1">O89*H89</f>
        <v>0</v>
      </c>
      <c r="Q89" s="197">
        <v>0</v>
      </c>
      <c r="R89" s="197">
        <f t="shared" ref="R89:R96" si="2">Q89*H89</f>
        <v>0</v>
      </c>
      <c r="S89" s="197">
        <v>0</v>
      </c>
      <c r="T89" s="198">
        <f t="shared" ref="T89:T96" si="3"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81</v>
      </c>
      <c r="AY89" s="18" t="s">
        <v>132</v>
      </c>
      <c r="BE89" s="200">
        <f t="shared" ref="BE89:BE96" si="4">IF(N89="základní",J89,0)</f>
        <v>0</v>
      </c>
      <c r="BF89" s="200">
        <f t="shared" ref="BF89:BF96" si="5">IF(N89="snížená",J89,0)</f>
        <v>0</v>
      </c>
      <c r="BG89" s="200">
        <f t="shared" ref="BG89:BG96" si="6">IF(N89="zákl. přenesená",J89,0)</f>
        <v>0</v>
      </c>
      <c r="BH89" s="200">
        <f t="shared" ref="BH89:BH96" si="7">IF(N89="sníž. přenesená",J89,0)</f>
        <v>0</v>
      </c>
      <c r="BI89" s="200">
        <f t="shared" ref="BI89:BI96" si="8">IF(N89="nulová",J89,0)</f>
        <v>0</v>
      </c>
      <c r="BJ89" s="18" t="s">
        <v>79</v>
      </c>
      <c r="BK89" s="200">
        <f t="shared" ref="BK89:BK96" si="9">ROUND(I89*H89,2)</f>
        <v>0</v>
      </c>
      <c r="BL89" s="18" t="s">
        <v>139</v>
      </c>
      <c r="BM89" s="199" t="s">
        <v>1267</v>
      </c>
    </row>
    <row r="90" spans="1:65" s="2" customFormat="1" ht="16.5" customHeight="1">
      <c r="A90" s="35"/>
      <c r="B90" s="36"/>
      <c r="C90" s="188" t="s">
        <v>81</v>
      </c>
      <c r="D90" s="188" t="s">
        <v>135</v>
      </c>
      <c r="E90" s="189" t="s">
        <v>1268</v>
      </c>
      <c r="F90" s="190" t="s">
        <v>1269</v>
      </c>
      <c r="G90" s="191" t="s">
        <v>252</v>
      </c>
      <c r="H90" s="192">
        <v>198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81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1270</v>
      </c>
    </row>
    <row r="91" spans="1:65" s="2" customFormat="1" ht="16.5" customHeight="1">
      <c r="A91" s="35"/>
      <c r="B91" s="36"/>
      <c r="C91" s="188" t="s">
        <v>144</v>
      </c>
      <c r="D91" s="188" t="s">
        <v>135</v>
      </c>
      <c r="E91" s="189" t="s">
        <v>1271</v>
      </c>
      <c r="F91" s="190" t="s">
        <v>1272</v>
      </c>
      <c r="G91" s="191" t="s">
        <v>182</v>
      </c>
      <c r="H91" s="192">
        <v>3.85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81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1273</v>
      </c>
    </row>
    <row r="92" spans="1:65" s="2" customFormat="1" ht="16.5" customHeight="1">
      <c r="A92" s="35"/>
      <c r="B92" s="36"/>
      <c r="C92" s="188" t="s">
        <v>139</v>
      </c>
      <c r="D92" s="188" t="s">
        <v>135</v>
      </c>
      <c r="E92" s="189" t="s">
        <v>1274</v>
      </c>
      <c r="F92" s="190" t="s">
        <v>1275</v>
      </c>
      <c r="G92" s="191" t="s">
        <v>182</v>
      </c>
      <c r="H92" s="192">
        <v>3.85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81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1276</v>
      </c>
    </row>
    <row r="93" spans="1:65" s="2" customFormat="1" ht="16.5" customHeight="1">
      <c r="A93" s="35"/>
      <c r="B93" s="36"/>
      <c r="C93" s="188" t="s">
        <v>194</v>
      </c>
      <c r="D93" s="188" t="s">
        <v>135</v>
      </c>
      <c r="E93" s="189" t="s">
        <v>1277</v>
      </c>
      <c r="F93" s="190" t="s">
        <v>1278</v>
      </c>
      <c r="G93" s="191" t="s">
        <v>182</v>
      </c>
      <c r="H93" s="192">
        <v>7.7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81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1279</v>
      </c>
    </row>
    <row r="94" spans="1:65" s="2" customFormat="1" ht="16.5" customHeight="1">
      <c r="A94" s="35"/>
      <c r="B94" s="36"/>
      <c r="C94" s="188" t="s">
        <v>200</v>
      </c>
      <c r="D94" s="188" t="s">
        <v>135</v>
      </c>
      <c r="E94" s="189" t="s">
        <v>232</v>
      </c>
      <c r="F94" s="190" t="s">
        <v>1280</v>
      </c>
      <c r="G94" s="191" t="s">
        <v>220</v>
      </c>
      <c r="H94" s="192">
        <v>14.63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81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1281</v>
      </c>
    </row>
    <row r="95" spans="1:65" s="2" customFormat="1" ht="16.5" customHeight="1">
      <c r="A95" s="35"/>
      <c r="B95" s="36"/>
      <c r="C95" s="188" t="s">
        <v>204</v>
      </c>
      <c r="D95" s="188" t="s">
        <v>135</v>
      </c>
      <c r="E95" s="189" t="s">
        <v>1282</v>
      </c>
      <c r="F95" s="190" t="s">
        <v>1283</v>
      </c>
      <c r="G95" s="191" t="s">
        <v>174</v>
      </c>
      <c r="H95" s="192">
        <v>3000</v>
      </c>
      <c r="I95" s="193"/>
      <c r="J95" s="194">
        <f t="shared" si="0"/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81</v>
      </c>
      <c r="AY95" s="18" t="s">
        <v>132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79</v>
      </c>
      <c r="BK95" s="200">
        <f t="shared" si="9"/>
        <v>0</v>
      </c>
      <c r="BL95" s="18" t="s">
        <v>139</v>
      </c>
      <c r="BM95" s="199" t="s">
        <v>1284</v>
      </c>
    </row>
    <row r="96" spans="1:65" s="2" customFormat="1" ht="16.5" customHeight="1">
      <c r="A96" s="35"/>
      <c r="B96" s="36"/>
      <c r="C96" s="188" t="s">
        <v>208</v>
      </c>
      <c r="D96" s="188" t="s">
        <v>135</v>
      </c>
      <c r="E96" s="189" t="s">
        <v>1285</v>
      </c>
      <c r="F96" s="190" t="s">
        <v>1286</v>
      </c>
      <c r="G96" s="191" t="s">
        <v>174</v>
      </c>
      <c r="H96" s="192">
        <v>2605.14</v>
      </c>
      <c r="I96" s="193"/>
      <c r="J96" s="194">
        <f t="shared" si="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81</v>
      </c>
      <c r="AY96" s="18" t="s">
        <v>132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79</v>
      </c>
      <c r="BK96" s="200">
        <f t="shared" si="9"/>
        <v>0</v>
      </c>
      <c r="BL96" s="18" t="s">
        <v>139</v>
      </c>
      <c r="BM96" s="199" t="s">
        <v>1287</v>
      </c>
    </row>
    <row r="97" spans="1:65" s="13" customFormat="1" ht="11.25">
      <c r="B97" s="206"/>
      <c r="C97" s="207"/>
      <c r="D97" s="208" t="s">
        <v>153</v>
      </c>
      <c r="E97" s="209" t="s">
        <v>19</v>
      </c>
      <c r="F97" s="210" t="s">
        <v>1288</v>
      </c>
      <c r="G97" s="207"/>
      <c r="H97" s="211">
        <v>2605.14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153</v>
      </c>
      <c r="AU97" s="217" t="s">
        <v>81</v>
      </c>
      <c r="AV97" s="13" t="s">
        <v>81</v>
      </c>
      <c r="AW97" s="13" t="s">
        <v>33</v>
      </c>
      <c r="AX97" s="13" t="s">
        <v>71</v>
      </c>
      <c r="AY97" s="217" t="s">
        <v>132</v>
      </c>
    </row>
    <row r="98" spans="1:65" s="14" customFormat="1" ht="11.25">
      <c r="B98" s="218"/>
      <c r="C98" s="219"/>
      <c r="D98" s="208" t="s">
        <v>153</v>
      </c>
      <c r="E98" s="220" t="s">
        <v>19</v>
      </c>
      <c r="F98" s="221" t="s">
        <v>154</v>
      </c>
      <c r="G98" s="219"/>
      <c r="H98" s="222">
        <v>2605.14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153</v>
      </c>
      <c r="AU98" s="228" t="s">
        <v>81</v>
      </c>
      <c r="AV98" s="14" t="s">
        <v>139</v>
      </c>
      <c r="AW98" s="14" t="s">
        <v>33</v>
      </c>
      <c r="AX98" s="14" t="s">
        <v>79</v>
      </c>
      <c r="AY98" s="228" t="s">
        <v>132</v>
      </c>
    </row>
    <row r="99" spans="1:65" s="2" customFormat="1" ht="16.5" customHeight="1">
      <c r="A99" s="35"/>
      <c r="B99" s="36"/>
      <c r="C99" s="235" t="s">
        <v>211</v>
      </c>
      <c r="D99" s="235" t="s">
        <v>217</v>
      </c>
      <c r="E99" s="236" t="s">
        <v>1289</v>
      </c>
      <c r="F99" s="237" t="s">
        <v>1290</v>
      </c>
      <c r="G99" s="238" t="s">
        <v>182</v>
      </c>
      <c r="H99" s="239">
        <v>243.61500000000001</v>
      </c>
      <c r="I99" s="240"/>
      <c r="J99" s="241">
        <f>ROUND(I99*H99,2)</f>
        <v>0</v>
      </c>
      <c r="K99" s="237" t="s">
        <v>19</v>
      </c>
      <c r="L99" s="242"/>
      <c r="M99" s="243" t="s">
        <v>19</v>
      </c>
      <c r="N99" s="244" t="s">
        <v>42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208</v>
      </c>
      <c r="AT99" s="199" t="s">
        <v>217</v>
      </c>
      <c r="AU99" s="199" t="s">
        <v>81</v>
      </c>
      <c r="AY99" s="18" t="s">
        <v>132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79</v>
      </c>
      <c r="BK99" s="200">
        <f>ROUND(I99*H99,2)</f>
        <v>0</v>
      </c>
      <c r="BL99" s="18" t="s">
        <v>139</v>
      </c>
      <c r="BM99" s="199" t="s">
        <v>1291</v>
      </c>
    </row>
    <row r="100" spans="1:65" s="2" customFormat="1" ht="16.5" customHeight="1">
      <c r="A100" s="35"/>
      <c r="B100" s="36"/>
      <c r="C100" s="188" t="s">
        <v>216</v>
      </c>
      <c r="D100" s="188" t="s">
        <v>135</v>
      </c>
      <c r="E100" s="189" t="s">
        <v>1292</v>
      </c>
      <c r="F100" s="190" t="s">
        <v>1293</v>
      </c>
      <c r="G100" s="191" t="s">
        <v>174</v>
      </c>
      <c r="H100" s="192">
        <v>2605.1</v>
      </c>
      <c r="I100" s="193"/>
      <c r="J100" s="194">
        <f>ROUND(I100*H100,2)</f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81</v>
      </c>
      <c r="AY100" s="18" t="s">
        <v>132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8" t="s">
        <v>79</v>
      </c>
      <c r="BK100" s="200">
        <f>ROUND(I100*H100,2)</f>
        <v>0</v>
      </c>
      <c r="BL100" s="18" t="s">
        <v>139</v>
      </c>
      <c r="BM100" s="199" t="s">
        <v>1294</v>
      </c>
    </row>
    <row r="101" spans="1:65" s="2" customFormat="1" ht="16.5" customHeight="1">
      <c r="A101" s="35"/>
      <c r="B101" s="36"/>
      <c r="C101" s="235" t="s">
        <v>222</v>
      </c>
      <c r="D101" s="235" t="s">
        <v>217</v>
      </c>
      <c r="E101" s="236" t="s">
        <v>1295</v>
      </c>
      <c r="F101" s="237" t="s">
        <v>1296</v>
      </c>
      <c r="G101" s="238" t="s">
        <v>182</v>
      </c>
      <c r="H101" s="239">
        <v>1172.2950000000001</v>
      </c>
      <c r="I101" s="240"/>
      <c r="J101" s="241">
        <f>ROUND(I101*H101,2)</f>
        <v>0</v>
      </c>
      <c r="K101" s="237" t="s">
        <v>19</v>
      </c>
      <c r="L101" s="242"/>
      <c r="M101" s="243" t="s">
        <v>19</v>
      </c>
      <c r="N101" s="244" t="s">
        <v>42</v>
      </c>
      <c r="O101" s="65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208</v>
      </c>
      <c r="AT101" s="199" t="s">
        <v>217</v>
      </c>
      <c r="AU101" s="199" t="s">
        <v>81</v>
      </c>
      <c r="AY101" s="18" t="s">
        <v>132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8" t="s">
        <v>79</v>
      </c>
      <c r="BK101" s="200">
        <f>ROUND(I101*H101,2)</f>
        <v>0</v>
      </c>
      <c r="BL101" s="18" t="s">
        <v>139</v>
      </c>
      <c r="BM101" s="199" t="s">
        <v>1297</v>
      </c>
    </row>
    <row r="102" spans="1:65" s="13" customFormat="1" ht="11.25">
      <c r="B102" s="206"/>
      <c r="C102" s="207"/>
      <c r="D102" s="208" t="s">
        <v>153</v>
      </c>
      <c r="E102" s="209" t="s">
        <v>19</v>
      </c>
      <c r="F102" s="210" t="s">
        <v>1298</v>
      </c>
      <c r="G102" s="207"/>
      <c r="H102" s="211">
        <v>1172.2950000000001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153</v>
      </c>
      <c r="AU102" s="217" t="s">
        <v>81</v>
      </c>
      <c r="AV102" s="13" t="s">
        <v>81</v>
      </c>
      <c r="AW102" s="13" t="s">
        <v>33</v>
      </c>
      <c r="AX102" s="13" t="s">
        <v>71</v>
      </c>
      <c r="AY102" s="217" t="s">
        <v>132</v>
      </c>
    </row>
    <row r="103" spans="1:65" s="14" customFormat="1" ht="11.25">
      <c r="B103" s="218"/>
      <c r="C103" s="219"/>
      <c r="D103" s="208" t="s">
        <v>153</v>
      </c>
      <c r="E103" s="220" t="s">
        <v>19</v>
      </c>
      <c r="F103" s="221" t="s">
        <v>154</v>
      </c>
      <c r="G103" s="219"/>
      <c r="H103" s="222">
        <v>1172.2950000000001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153</v>
      </c>
      <c r="AU103" s="228" t="s">
        <v>81</v>
      </c>
      <c r="AV103" s="14" t="s">
        <v>139</v>
      </c>
      <c r="AW103" s="14" t="s">
        <v>33</v>
      </c>
      <c r="AX103" s="14" t="s">
        <v>79</v>
      </c>
      <c r="AY103" s="228" t="s">
        <v>132</v>
      </c>
    </row>
    <row r="104" spans="1:65" s="2" customFormat="1" ht="16.5" customHeight="1">
      <c r="A104" s="35"/>
      <c r="B104" s="36"/>
      <c r="C104" s="188" t="s">
        <v>227</v>
      </c>
      <c r="D104" s="188" t="s">
        <v>135</v>
      </c>
      <c r="E104" s="189" t="s">
        <v>1299</v>
      </c>
      <c r="F104" s="190" t="s">
        <v>1300</v>
      </c>
      <c r="G104" s="191" t="s">
        <v>174</v>
      </c>
      <c r="H104" s="192">
        <v>2191</v>
      </c>
      <c r="I104" s="193"/>
      <c r="J104" s="194">
        <f>ROUND(I104*H104,2)</f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81</v>
      </c>
      <c r="AY104" s="18" t="s">
        <v>132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8" t="s">
        <v>79</v>
      </c>
      <c r="BK104" s="200">
        <f>ROUND(I104*H104,2)</f>
        <v>0</v>
      </c>
      <c r="BL104" s="18" t="s">
        <v>139</v>
      </c>
      <c r="BM104" s="199" t="s">
        <v>1301</v>
      </c>
    </row>
    <row r="105" spans="1:65" s="2" customFormat="1" ht="16.5" customHeight="1">
      <c r="A105" s="35"/>
      <c r="B105" s="36"/>
      <c r="C105" s="235" t="s">
        <v>231</v>
      </c>
      <c r="D105" s="235" t="s">
        <v>217</v>
      </c>
      <c r="E105" s="236" t="s">
        <v>1302</v>
      </c>
      <c r="F105" s="237" t="s">
        <v>1303</v>
      </c>
      <c r="G105" s="238" t="s">
        <v>1086</v>
      </c>
      <c r="H105" s="239">
        <v>44</v>
      </c>
      <c r="I105" s="240"/>
      <c r="J105" s="241">
        <f>ROUND(I105*H105,2)</f>
        <v>0</v>
      </c>
      <c r="K105" s="237" t="s">
        <v>19</v>
      </c>
      <c r="L105" s="242"/>
      <c r="M105" s="243" t="s">
        <v>19</v>
      </c>
      <c r="N105" s="244" t="s">
        <v>42</v>
      </c>
      <c r="O105" s="65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208</v>
      </c>
      <c r="AT105" s="199" t="s">
        <v>217</v>
      </c>
      <c r="AU105" s="199" t="s">
        <v>81</v>
      </c>
      <c r="AY105" s="18" t="s">
        <v>132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8" t="s">
        <v>79</v>
      </c>
      <c r="BK105" s="200">
        <f>ROUND(I105*H105,2)</f>
        <v>0</v>
      </c>
      <c r="BL105" s="18" t="s">
        <v>139</v>
      </c>
      <c r="BM105" s="199" t="s">
        <v>1304</v>
      </c>
    </row>
    <row r="106" spans="1:65" s="2" customFormat="1" ht="16.5" customHeight="1">
      <c r="A106" s="35"/>
      <c r="B106" s="36"/>
      <c r="C106" s="188" t="s">
        <v>235</v>
      </c>
      <c r="D106" s="188" t="s">
        <v>135</v>
      </c>
      <c r="E106" s="189" t="s">
        <v>1305</v>
      </c>
      <c r="F106" s="190" t="s">
        <v>1306</v>
      </c>
      <c r="G106" s="191" t="s">
        <v>346</v>
      </c>
      <c r="H106" s="192">
        <v>1643</v>
      </c>
      <c r="I106" s="193"/>
      <c r="J106" s="194">
        <f>ROUND(I106*H106,2)</f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81</v>
      </c>
      <c r="AY106" s="18" t="s">
        <v>132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8" t="s">
        <v>79</v>
      </c>
      <c r="BK106" s="200">
        <f>ROUND(I106*H106,2)</f>
        <v>0</v>
      </c>
      <c r="BL106" s="18" t="s">
        <v>139</v>
      </c>
      <c r="BM106" s="199" t="s">
        <v>1307</v>
      </c>
    </row>
    <row r="107" spans="1:65" s="2" customFormat="1" ht="16.5" customHeight="1">
      <c r="A107" s="35"/>
      <c r="B107" s="36"/>
      <c r="C107" s="188" t="s">
        <v>8</v>
      </c>
      <c r="D107" s="188" t="s">
        <v>135</v>
      </c>
      <c r="E107" s="189" t="s">
        <v>1308</v>
      </c>
      <c r="F107" s="190" t="s">
        <v>1309</v>
      </c>
      <c r="G107" s="191" t="s">
        <v>346</v>
      </c>
      <c r="H107" s="192">
        <v>384</v>
      </c>
      <c r="I107" s="193"/>
      <c r="J107" s="194">
        <f>ROUND(I107*H107,2)</f>
        <v>0</v>
      </c>
      <c r="K107" s="190" t="s">
        <v>19</v>
      </c>
      <c r="L107" s="40"/>
      <c r="M107" s="195" t="s">
        <v>19</v>
      </c>
      <c r="N107" s="196" t="s">
        <v>42</v>
      </c>
      <c r="O107" s="65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139</v>
      </c>
      <c r="AT107" s="199" t="s">
        <v>135</v>
      </c>
      <c r="AU107" s="199" t="s">
        <v>81</v>
      </c>
      <c r="AY107" s="18" t="s">
        <v>132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8" t="s">
        <v>79</v>
      </c>
      <c r="BK107" s="200">
        <f>ROUND(I107*H107,2)</f>
        <v>0</v>
      </c>
      <c r="BL107" s="18" t="s">
        <v>139</v>
      </c>
      <c r="BM107" s="199" t="s">
        <v>1310</v>
      </c>
    </row>
    <row r="108" spans="1:65" s="13" customFormat="1" ht="11.25">
      <c r="B108" s="206"/>
      <c r="C108" s="207"/>
      <c r="D108" s="208" t="s">
        <v>153</v>
      </c>
      <c r="E108" s="209" t="s">
        <v>19</v>
      </c>
      <c r="F108" s="210" t="s">
        <v>1311</v>
      </c>
      <c r="G108" s="207"/>
      <c r="H108" s="211">
        <v>384</v>
      </c>
      <c r="I108" s="212"/>
      <c r="J108" s="207"/>
      <c r="K108" s="207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153</v>
      </c>
      <c r="AU108" s="217" t="s">
        <v>81</v>
      </c>
      <c r="AV108" s="13" t="s">
        <v>81</v>
      </c>
      <c r="AW108" s="13" t="s">
        <v>33</v>
      </c>
      <c r="AX108" s="13" t="s">
        <v>71</v>
      </c>
      <c r="AY108" s="217" t="s">
        <v>132</v>
      </c>
    </row>
    <row r="109" spans="1:65" s="14" customFormat="1" ht="11.25">
      <c r="B109" s="218"/>
      <c r="C109" s="219"/>
      <c r="D109" s="208" t="s">
        <v>153</v>
      </c>
      <c r="E109" s="220" t="s">
        <v>19</v>
      </c>
      <c r="F109" s="221" t="s">
        <v>154</v>
      </c>
      <c r="G109" s="219"/>
      <c r="H109" s="222">
        <v>384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153</v>
      </c>
      <c r="AU109" s="228" t="s">
        <v>81</v>
      </c>
      <c r="AV109" s="14" t="s">
        <v>139</v>
      </c>
      <c r="AW109" s="14" t="s">
        <v>33</v>
      </c>
      <c r="AX109" s="14" t="s">
        <v>79</v>
      </c>
      <c r="AY109" s="228" t="s">
        <v>132</v>
      </c>
    </row>
    <row r="110" spans="1:65" s="2" customFormat="1" ht="16.5" customHeight="1">
      <c r="A110" s="35"/>
      <c r="B110" s="36"/>
      <c r="C110" s="188" t="s">
        <v>249</v>
      </c>
      <c r="D110" s="188" t="s">
        <v>135</v>
      </c>
      <c r="E110" s="189" t="s">
        <v>1312</v>
      </c>
      <c r="F110" s="190" t="s">
        <v>1313</v>
      </c>
      <c r="G110" s="191" t="s">
        <v>346</v>
      </c>
      <c r="H110" s="192">
        <v>49</v>
      </c>
      <c r="I110" s="193"/>
      <c r="J110" s="194">
        <f>ROUND(I110*H110,2)</f>
        <v>0</v>
      </c>
      <c r="K110" s="190" t="s">
        <v>19</v>
      </c>
      <c r="L110" s="40"/>
      <c r="M110" s="195" t="s">
        <v>19</v>
      </c>
      <c r="N110" s="196" t="s">
        <v>42</v>
      </c>
      <c r="O110" s="65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139</v>
      </c>
      <c r="AT110" s="199" t="s">
        <v>135</v>
      </c>
      <c r="AU110" s="199" t="s">
        <v>81</v>
      </c>
      <c r="AY110" s="18" t="s">
        <v>132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8" t="s">
        <v>79</v>
      </c>
      <c r="BK110" s="200">
        <f>ROUND(I110*H110,2)</f>
        <v>0</v>
      </c>
      <c r="BL110" s="18" t="s">
        <v>139</v>
      </c>
      <c r="BM110" s="199" t="s">
        <v>1314</v>
      </c>
    </row>
    <row r="111" spans="1:65" s="13" customFormat="1" ht="11.25">
      <c r="B111" s="206"/>
      <c r="C111" s="207"/>
      <c r="D111" s="208" t="s">
        <v>153</v>
      </c>
      <c r="E111" s="209" t="s">
        <v>19</v>
      </c>
      <c r="F111" s="210" t="s">
        <v>420</v>
      </c>
      <c r="G111" s="207"/>
      <c r="H111" s="211">
        <v>49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153</v>
      </c>
      <c r="AU111" s="217" t="s">
        <v>81</v>
      </c>
      <c r="AV111" s="13" t="s">
        <v>81</v>
      </c>
      <c r="AW111" s="13" t="s">
        <v>33</v>
      </c>
      <c r="AX111" s="13" t="s">
        <v>71</v>
      </c>
      <c r="AY111" s="217" t="s">
        <v>132</v>
      </c>
    </row>
    <row r="112" spans="1:65" s="14" customFormat="1" ht="11.25">
      <c r="B112" s="218"/>
      <c r="C112" s="219"/>
      <c r="D112" s="208" t="s">
        <v>153</v>
      </c>
      <c r="E112" s="220" t="s">
        <v>19</v>
      </c>
      <c r="F112" s="221" t="s">
        <v>154</v>
      </c>
      <c r="G112" s="219"/>
      <c r="H112" s="222">
        <v>49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153</v>
      </c>
      <c r="AU112" s="228" t="s">
        <v>81</v>
      </c>
      <c r="AV112" s="14" t="s">
        <v>139</v>
      </c>
      <c r="AW112" s="14" t="s">
        <v>33</v>
      </c>
      <c r="AX112" s="14" t="s">
        <v>79</v>
      </c>
      <c r="AY112" s="228" t="s">
        <v>132</v>
      </c>
    </row>
    <row r="113" spans="1:65" s="2" customFormat="1" ht="16.5" customHeight="1">
      <c r="A113" s="35"/>
      <c r="B113" s="36"/>
      <c r="C113" s="188" t="s">
        <v>256</v>
      </c>
      <c r="D113" s="188" t="s">
        <v>135</v>
      </c>
      <c r="E113" s="189" t="s">
        <v>1315</v>
      </c>
      <c r="F113" s="190" t="s">
        <v>1316</v>
      </c>
      <c r="G113" s="191" t="s">
        <v>174</v>
      </c>
      <c r="H113" s="192">
        <v>3000</v>
      </c>
      <c r="I113" s="193"/>
      <c r="J113" s="194">
        <f>ROUND(I113*H113,2)</f>
        <v>0</v>
      </c>
      <c r="K113" s="190" t="s">
        <v>19</v>
      </c>
      <c r="L113" s="40"/>
      <c r="M113" s="195" t="s">
        <v>19</v>
      </c>
      <c r="N113" s="196" t="s">
        <v>42</v>
      </c>
      <c r="O113" s="65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139</v>
      </c>
      <c r="AT113" s="199" t="s">
        <v>135</v>
      </c>
      <c r="AU113" s="199" t="s">
        <v>81</v>
      </c>
      <c r="AY113" s="18" t="s">
        <v>132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8" t="s">
        <v>79</v>
      </c>
      <c r="BK113" s="200">
        <f>ROUND(I113*H113,2)</f>
        <v>0</v>
      </c>
      <c r="BL113" s="18" t="s">
        <v>139</v>
      </c>
      <c r="BM113" s="199" t="s">
        <v>1317</v>
      </c>
    </row>
    <row r="114" spans="1:65" s="13" customFormat="1" ht="11.25">
      <c r="B114" s="206"/>
      <c r="C114" s="207"/>
      <c r="D114" s="208" t="s">
        <v>153</v>
      </c>
      <c r="E114" s="209" t="s">
        <v>19</v>
      </c>
      <c r="F114" s="210" t="s">
        <v>1318</v>
      </c>
      <c r="G114" s="207"/>
      <c r="H114" s="211">
        <v>3000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153</v>
      </c>
      <c r="AU114" s="217" t="s">
        <v>81</v>
      </c>
      <c r="AV114" s="13" t="s">
        <v>81</v>
      </c>
      <c r="AW114" s="13" t="s">
        <v>33</v>
      </c>
      <c r="AX114" s="13" t="s">
        <v>71</v>
      </c>
      <c r="AY114" s="217" t="s">
        <v>132</v>
      </c>
    </row>
    <row r="115" spans="1:65" s="14" customFormat="1" ht="11.25">
      <c r="B115" s="218"/>
      <c r="C115" s="219"/>
      <c r="D115" s="208" t="s">
        <v>153</v>
      </c>
      <c r="E115" s="220" t="s">
        <v>19</v>
      </c>
      <c r="F115" s="221" t="s">
        <v>154</v>
      </c>
      <c r="G115" s="219"/>
      <c r="H115" s="222">
        <v>3000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153</v>
      </c>
      <c r="AU115" s="228" t="s">
        <v>81</v>
      </c>
      <c r="AV115" s="14" t="s">
        <v>139</v>
      </c>
      <c r="AW115" s="14" t="s">
        <v>33</v>
      </c>
      <c r="AX115" s="14" t="s">
        <v>79</v>
      </c>
      <c r="AY115" s="228" t="s">
        <v>132</v>
      </c>
    </row>
    <row r="116" spans="1:65" s="2" customFormat="1" ht="16.5" customHeight="1">
      <c r="A116" s="35"/>
      <c r="B116" s="36"/>
      <c r="C116" s="188" t="s">
        <v>264</v>
      </c>
      <c r="D116" s="188" t="s">
        <v>135</v>
      </c>
      <c r="E116" s="189" t="s">
        <v>1319</v>
      </c>
      <c r="F116" s="190" t="s">
        <v>1320</v>
      </c>
      <c r="G116" s="191" t="s">
        <v>346</v>
      </c>
      <c r="H116" s="192">
        <v>1643</v>
      </c>
      <c r="I116" s="193"/>
      <c r="J116" s="194">
        <f>ROUND(I116*H116,2)</f>
        <v>0</v>
      </c>
      <c r="K116" s="190" t="s">
        <v>19</v>
      </c>
      <c r="L116" s="40"/>
      <c r="M116" s="195" t="s">
        <v>19</v>
      </c>
      <c r="N116" s="196" t="s">
        <v>42</v>
      </c>
      <c r="O116" s="65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139</v>
      </c>
      <c r="AT116" s="199" t="s">
        <v>135</v>
      </c>
      <c r="AU116" s="199" t="s">
        <v>81</v>
      </c>
      <c r="AY116" s="18" t="s">
        <v>132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8" t="s">
        <v>79</v>
      </c>
      <c r="BK116" s="200">
        <f>ROUND(I116*H116,2)</f>
        <v>0</v>
      </c>
      <c r="BL116" s="18" t="s">
        <v>139</v>
      </c>
      <c r="BM116" s="199" t="s">
        <v>1321</v>
      </c>
    </row>
    <row r="117" spans="1:65" s="2" customFormat="1" ht="16.5" customHeight="1">
      <c r="A117" s="35"/>
      <c r="B117" s="36"/>
      <c r="C117" s="235" t="s">
        <v>268</v>
      </c>
      <c r="D117" s="235" t="s">
        <v>217</v>
      </c>
      <c r="E117" s="236" t="s">
        <v>1322</v>
      </c>
      <c r="F117" s="237" t="s">
        <v>1323</v>
      </c>
      <c r="G117" s="238" t="s">
        <v>346</v>
      </c>
      <c r="H117" s="239">
        <v>420</v>
      </c>
      <c r="I117" s="240"/>
      <c r="J117" s="241">
        <f>ROUND(I117*H117,2)</f>
        <v>0</v>
      </c>
      <c r="K117" s="237" t="s">
        <v>19</v>
      </c>
      <c r="L117" s="242"/>
      <c r="M117" s="243" t="s">
        <v>19</v>
      </c>
      <c r="N117" s="244" t="s">
        <v>42</v>
      </c>
      <c r="O117" s="65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208</v>
      </c>
      <c r="AT117" s="199" t="s">
        <v>217</v>
      </c>
      <c r="AU117" s="199" t="s">
        <v>81</v>
      </c>
      <c r="AY117" s="18" t="s">
        <v>132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8" t="s">
        <v>79</v>
      </c>
      <c r="BK117" s="200">
        <f>ROUND(I117*H117,2)</f>
        <v>0</v>
      </c>
      <c r="BL117" s="18" t="s">
        <v>139</v>
      </c>
      <c r="BM117" s="199" t="s">
        <v>1324</v>
      </c>
    </row>
    <row r="118" spans="1:65" s="13" customFormat="1" ht="11.25">
      <c r="B118" s="206"/>
      <c r="C118" s="207"/>
      <c r="D118" s="208" t="s">
        <v>153</v>
      </c>
      <c r="E118" s="209" t="s">
        <v>19</v>
      </c>
      <c r="F118" s="210" t="s">
        <v>1325</v>
      </c>
      <c r="G118" s="207"/>
      <c r="H118" s="211">
        <v>420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153</v>
      </c>
      <c r="AU118" s="217" t="s">
        <v>81</v>
      </c>
      <c r="AV118" s="13" t="s">
        <v>81</v>
      </c>
      <c r="AW118" s="13" t="s">
        <v>33</v>
      </c>
      <c r="AX118" s="13" t="s">
        <v>71</v>
      </c>
      <c r="AY118" s="217" t="s">
        <v>132</v>
      </c>
    </row>
    <row r="119" spans="1:65" s="14" customFormat="1" ht="11.25">
      <c r="B119" s="218"/>
      <c r="C119" s="219"/>
      <c r="D119" s="208" t="s">
        <v>153</v>
      </c>
      <c r="E119" s="220" t="s">
        <v>19</v>
      </c>
      <c r="F119" s="221" t="s">
        <v>154</v>
      </c>
      <c r="G119" s="219"/>
      <c r="H119" s="222">
        <v>420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153</v>
      </c>
      <c r="AU119" s="228" t="s">
        <v>81</v>
      </c>
      <c r="AV119" s="14" t="s">
        <v>139</v>
      </c>
      <c r="AW119" s="14" t="s">
        <v>33</v>
      </c>
      <c r="AX119" s="14" t="s">
        <v>79</v>
      </c>
      <c r="AY119" s="228" t="s">
        <v>132</v>
      </c>
    </row>
    <row r="120" spans="1:65" s="2" customFormat="1" ht="16.5" customHeight="1">
      <c r="A120" s="35"/>
      <c r="B120" s="36"/>
      <c r="C120" s="235" t="s">
        <v>273</v>
      </c>
      <c r="D120" s="235" t="s">
        <v>217</v>
      </c>
      <c r="E120" s="236" t="s">
        <v>1326</v>
      </c>
      <c r="F120" s="237" t="s">
        <v>1327</v>
      </c>
      <c r="G120" s="238" t="s">
        <v>346</v>
      </c>
      <c r="H120" s="239">
        <v>179</v>
      </c>
      <c r="I120" s="240"/>
      <c r="J120" s="241">
        <f>ROUND(I120*H120,2)</f>
        <v>0</v>
      </c>
      <c r="K120" s="237" t="s">
        <v>19</v>
      </c>
      <c r="L120" s="242"/>
      <c r="M120" s="243" t="s">
        <v>19</v>
      </c>
      <c r="N120" s="244" t="s">
        <v>42</v>
      </c>
      <c r="O120" s="65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9" t="s">
        <v>208</v>
      </c>
      <c r="AT120" s="199" t="s">
        <v>217</v>
      </c>
      <c r="AU120" s="199" t="s">
        <v>81</v>
      </c>
      <c r="AY120" s="18" t="s">
        <v>132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8" t="s">
        <v>79</v>
      </c>
      <c r="BK120" s="200">
        <f>ROUND(I120*H120,2)</f>
        <v>0</v>
      </c>
      <c r="BL120" s="18" t="s">
        <v>139</v>
      </c>
      <c r="BM120" s="199" t="s">
        <v>1328</v>
      </c>
    </row>
    <row r="121" spans="1:65" s="13" customFormat="1" ht="11.25">
      <c r="B121" s="206"/>
      <c r="C121" s="207"/>
      <c r="D121" s="208" t="s">
        <v>153</v>
      </c>
      <c r="E121" s="209" t="s">
        <v>19</v>
      </c>
      <c r="F121" s="210" t="s">
        <v>1329</v>
      </c>
      <c r="G121" s="207"/>
      <c r="H121" s="211">
        <v>179</v>
      </c>
      <c r="I121" s="212"/>
      <c r="J121" s="207"/>
      <c r="K121" s="207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153</v>
      </c>
      <c r="AU121" s="217" t="s">
        <v>81</v>
      </c>
      <c r="AV121" s="13" t="s">
        <v>81</v>
      </c>
      <c r="AW121" s="13" t="s">
        <v>33</v>
      </c>
      <c r="AX121" s="13" t="s">
        <v>71</v>
      </c>
      <c r="AY121" s="217" t="s">
        <v>132</v>
      </c>
    </row>
    <row r="122" spans="1:65" s="14" customFormat="1" ht="11.25">
      <c r="B122" s="218"/>
      <c r="C122" s="219"/>
      <c r="D122" s="208" t="s">
        <v>153</v>
      </c>
      <c r="E122" s="220" t="s">
        <v>19</v>
      </c>
      <c r="F122" s="221" t="s">
        <v>154</v>
      </c>
      <c r="G122" s="219"/>
      <c r="H122" s="222">
        <v>179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153</v>
      </c>
      <c r="AU122" s="228" t="s">
        <v>81</v>
      </c>
      <c r="AV122" s="14" t="s">
        <v>139</v>
      </c>
      <c r="AW122" s="14" t="s">
        <v>33</v>
      </c>
      <c r="AX122" s="14" t="s">
        <v>79</v>
      </c>
      <c r="AY122" s="228" t="s">
        <v>132</v>
      </c>
    </row>
    <row r="123" spans="1:65" s="2" customFormat="1" ht="16.5" customHeight="1">
      <c r="A123" s="35"/>
      <c r="B123" s="36"/>
      <c r="C123" s="235" t="s">
        <v>7</v>
      </c>
      <c r="D123" s="235" t="s">
        <v>217</v>
      </c>
      <c r="E123" s="236" t="s">
        <v>1330</v>
      </c>
      <c r="F123" s="237" t="s">
        <v>1331</v>
      </c>
      <c r="G123" s="238" t="s">
        <v>346</v>
      </c>
      <c r="H123" s="239">
        <v>266</v>
      </c>
      <c r="I123" s="240"/>
      <c r="J123" s="241">
        <f>ROUND(I123*H123,2)</f>
        <v>0</v>
      </c>
      <c r="K123" s="237" t="s">
        <v>19</v>
      </c>
      <c r="L123" s="242"/>
      <c r="M123" s="243" t="s">
        <v>19</v>
      </c>
      <c r="N123" s="244" t="s">
        <v>42</v>
      </c>
      <c r="O123" s="65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208</v>
      </c>
      <c r="AT123" s="199" t="s">
        <v>217</v>
      </c>
      <c r="AU123" s="199" t="s">
        <v>81</v>
      </c>
      <c r="AY123" s="18" t="s">
        <v>132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8" t="s">
        <v>79</v>
      </c>
      <c r="BK123" s="200">
        <f>ROUND(I123*H123,2)</f>
        <v>0</v>
      </c>
      <c r="BL123" s="18" t="s">
        <v>139</v>
      </c>
      <c r="BM123" s="199" t="s">
        <v>1332</v>
      </c>
    </row>
    <row r="124" spans="1:65" s="13" customFormat="1" ht="11.25">
      <c r="B124" s="206"/>
      <c r="C124" s="207"/>
      <c r="D124" s="208" t="s">
        <v>153</v>
      </c>
      <c r="E124" s="209" t="s">
        <v>19</v>
      </c>
      <c r="F124" s="210" t="s">
        <v>1333</v>
      </c>
      <c r="G124" s="207"/>
      <c r="H124" s="211">
        <v>266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153</v>
      </c>
      <c r="AU124" s="217" t="s">
        <v>81</v>
      </c>
      <c r="AV124" s="13" t="s">
        <v>81</v>
      </c>
      <c r="AW124" s="13" t="s">
        <v>33</v>
      </c>
      <c r="AX124" s="13" t="s">
        <v>71</v>
      </c>
      <c r="AY124" s="217" t="s">
        <v>132</v>
      </c>
    </row>
    <row r="125" spans="1:65" s="14" customFormat="1" ht="11.25">
      <c r="B125" s="218"/>
      <c r="C125" s="219"/>
      <c r="D125" s="208" t="s">
        <v>153</v>
      </c>
      <c r="E125" s="220" t="s">
        <v>19</v>
      </c>
      <c r="F125" s="221" t="s">
        <v>154</v>
      </c>
      <c r="G125" s="219"/>
      <c r="H125" s="222">
        <v>266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153</v>
      </c>
      <c r="AU125" s="228" t="s">
        <v>81</v>
      </c>
      <c r="AV125" s="14" t="s">
        <v>139</v>
      </c>
      <c r="AW125" s="14" t="s">
        <v>33</v>
      </c>
      <c r="AX125" s="14" t="s">
        <v>79</v>
      </c>
      <c r="AY125" s="228" t="s">
        <v>132</v>
      </c>
    </row>
    <row r="126" spans="1:65" s="2" customFormat="1" ht="16.5" customHeight="1">
      <c r="A126" s="35"/>
      <c r="B126" s="36"/>
      <c r="C126" s="235" t="s">
        <v>282</v>
      </c>
      <c r="D126" s="235" t="s">
        <v>217</v>
      </c>
      <c r="E126" s="236" t="s">
        <v>1334</v>
      </c>
      <c r="F126" s="237" t="s">
        <v>1335</v>
      </c>
      <c r="G126" s="238" t="s">
        <v>346</v>
      </c>
      <c r="H126" s="239">
        <v>65</v>
      </c>
      <c r="I126" s="240"/>
      <c r="J126" s="241">
        <f>ROUND(I126*H126,2)</f>
        <v>0</v>
      </c>
      <c r="K126" s="237" t="s">
        <v>19</v>
      </c>
      <c r="L126" s="242"/>
      <c r="M126" s="243" t="s">
        <v>19</v>
      </c>
      <c r="N126" s="244" t="s">
        <v>42</v>
      </c>
      <c r="O126" s="65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208</v>
      </c>
      <c r="AT126" s="199" t="s">
        <v>217</v>
      </c>
      <c r="AU126" s="199" t="s">
        <v>81</v>
      </c>
      <c r="AY126" s="18" t="s">
        <v>132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79</v>
      </c>
      <c r="BK126" s="200">
        <f>ROUND(I126*H126,2)</f>
        <v>0</v>
      </c>
      <c r="BL126" s="18" t="s">
        <v>139</v>
      </c>
      <c r="BM126" s="199" t="s">
        <v>1336</v>
      </c>
    </row>
    <row r="127" spans="1:65" s="13" customFormat="1" ht="11.25">
      <c r="B127" s="206"/>
      <c r="C127" s="207"/>
      <c r="D127" s="208" t="s">
        <v>153</v>
      </c>
      <c r="E127" s="209" t="s">
        <v>19</v>
      </c>
      <c r="F127" s="210" t="s">
        <v>1337</v>
      </c>
      <c r="G127" s="207"/>
      <c r="H127" s="211">
        <v>65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153</v>
      </c>
      <c r="AU127" s="217" t="s">
        <v>81</v>
      </c>
      <c r="AV127" s="13" t="s">
        <v>81</v>
      </c>
      <c r="AW127" s="13" t="s">
        <v>33</v>
      </c>
      <c r="AX127" s="13" t="s">
        <v>71</v>
      </c>
      <c r="AY127" s="217" t="s">
        <v>132</v>
      </c>
    </row>
    <row r="128" spans="1:65" s="14" customFormat="1" ht="11.25">
      <c r="B128" s="218"/>
      <c r="C128" s="219"/>
      <c r="D128" s="208" t="s">
        <v>153</v>
      </c>
      <c r="E128" s="220" t="s">
        <v>19</v>
      </c>
      <c r="F128" s="221" t="s">
        <v>154</v>
      </c>
      <c r="G128" s="219"/>
      <c r="H128" s="222">
        <v>65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153</v>
      </c>
      <c r="AU128" s="228" t="s">
        <v>81</v>
      </c>
      <c r="AV128" s="14" t="s">
        <v>139</v>
      </c>
      <c r="AW128" s="14" t="s">
        <v>33</v>
      </c>
      <c r="AX128" s="14" t="s">
        <v>79</v>
      </c>
      <c r="AY128" s="228" t="s">
        <v>132</v>
      </c>
    </row>
    <row r="129" spans="1:65" s="2" customFormat="1" ht="16.5" customHeight="1">
      <c r="A129" s="35"/>
      <c r="B129" s="36"/>
      <c r="C129" s="235" t="s">
        <v>287</v>
      </c>
      <c r="D129" s="235" t="s">
        <v>217</v>
      </c>
      <c r="E129" s="236" t="s">
        <v>1338</v>
      </c>
      <c r="F129" s="237" t="s">
        <v>1339</v>
      </c>
      <c r="G129" s="238" t="s">
        <v>346</v>
      </c>
      <c r="H129" s="239">
        <v>129</v>
      </c>
      <c r="I129" s="240"/>
      <c r="J129" s="241">
        <f>ROUND(I129*H129,2)</f>
        <v>0</v>
      </c>
      <c r="K129" s="237" t="s">
        <v>19</v>
      </c>
      <c r="L129" s="242"/>
      <c r="M129" s="243" t="s">
        <v>19</v>
      </c>
      <c r="N129" s="244" t="s">
        <v>42</v>
      </c>
      <c r="O129" s="65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208</v>
      </c>
      <c r="AT129" s="199" t="s">
        <v>217</v>
      </c>
      <c r="AU129" s="199" t="s">
        <v>81</v>
      </c>
      <c r="AY129" s="18" t="s">
        <v>132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8" t="s">
        <v>79</v>
      </c>
      <c r="BK129" s="200">
        <f>ROUND(I129*H129,2)</f>
        <v>0</v>
      </c>
      <c r="BL129" s="18" t="s">
        <v>139</v>
      </c>
      <c r="BM129" s="199" t="s">
        <v>1340</v>
      </c>
    </row>
    <row r="130" spans="1:65" s="13" customFormat="1" ht="11.25">
      <c r="B130" s="206"/>
      <c r="C130" s="207"/>
      <c r="D130" s="208" t="s">
        <v>153</v>
      </c>
      <c r="E130" s="209" t="s">
        <v>19</v>
      </c>
      <c r="F130" s="210" t="s">
        <v>1341</v>
      </c>
      <c r="G130" s="207"/>
      <c r="H130" s="211">
        <v>129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153</v>
      </c>
      <c r="AU130" s="217" t="s">
        <v>81</v>
      </c>
      <c r="AV130" s="13" t="s">
        <v>81</v>
      </c>
      <c r="AW130" s="13" t="s">
        <v>33</v>
      </c>
      <c r="AX130" s="13" t="s">
        <v>71</v>
      </c>
      <c r="AY130" s="217" t="s">
        <v>132</v>
      </c>
    </row>
    <row r="131" spans="1:65" s="14" customFormat="1" ht="11.25">
      <c r="B131" s="218"/>
      <c r="C131" s="219"/>
      <c r="D131" s="208" t="s">
        <v>153</v>
      </c>
      <c r="E131" s="220" t="s">
        <v>19</v>
      </c>
      <c r="F131" s="221" t="s">
        <v>154</v>
      </c>
      <c r="G131" s="219"/>
      <c r="H131" s="222">
        <v>129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153</v>
      </c>
      <c r="AU131" s="228" t="s">
        <v>81</v>
      </c>
      <c r="AV131" s="14" t="s">
        <v>139</v>
      </c>
      <c r="AW131" s="14" t="s">
        <v>33</v>
      </c>
      <c r="AX131" s="14" t="s">
        <v>79</v>
      </c>
      <c r="AY131" s="228" t="s">
        <v>132</v>
      </c>
    </row>
    <row r="132" spans="1:65" s="2" customFormat="1" ht="16.5" customHeight="1">
      <c r="A132" s="35"/>
      <c r="B132" s="36"/>
      <c r="C132" s="235" t="s">
        <v>294</v>
      </c>
      <c r="D132" s="235" t="s">
        <v>217</v>
      </c>
      <c r="E132" s="236" t="s">
        <v>1342</v>
      </c>
      <c r="F132" s="237" t="s">
        <v>1343</v>
      </c>
      <c r="G132" s="238" t="s">
        <v>346</v>
      </c>
      <c r="H132" s="239">
        <v>584</v>
      </c>
      <c r="I132" s="240"/>
      <c r="J132" s="241">
        <f>ROUND(I132*H132,2)</f>
        <v>0</v>
      </c>
      <c r="K132" s="237" t="s">
        <v>19</v>
      </c>
      <c r="L132" s="242"/>
      <c r="M132" s="243" t="s">
        <v>19</v>
      </c>
      <c r="N132" s="244" t="s">
        <v>42</v>
      </c>
      <c r="O132" s="65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208</v>
      </c>
      <c r="AT132" s="199" t="s">
        <v>217</v>
      </c>
      <c r="AU132" s="199" t="s">
        <v>81</v>
      </c>
      <c r="AY132" s="18" t="s">
        <v>132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8" t="s">
        <v>79</v>
      </c>
      <c r="BK132" s="200">
        <f>ROUND(I132*H132,2)</f>
        <v>0</v>
      </c>
      <c r="BL132" s="18" t="s">
        <v>139</v>
      </c>
      <c r="BM132" s="199" t="s">
        <v>1344</v>
      </c>
    </row>
    <row r="133" spans="1:65" s="13" customFormat="1" ht="11.25">
      <c r="B133" s="206"/>
      <c r="C133" s="207"/>
      <c r="D133" s="208" t="s">
        <v>153</v>
      </c>
      <c r="E133" s="209" t="s">
        <v>19</v>
      </c>
      <c r="F133" s="210" t="s">
        <v>1345</v>
      </c>
      <c r="G133" s="207"/>
      <c r="H133" s="211">
        <v>584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153</v>
      </c>
      <c r="AU133" s="217" t="s">
        <v>81</v>
      </c>
      <c r="AV133" s="13" t="s">
        <v>81</v>
      </c>
      <c r="AW133" s="13" t="s">
        <v>33</v>
      </c>
      <c r="AX133" s="13" t="s">
        <v>71</v>
      </c>
      <c r="AY133" s="217" t="s">
        <v>132</v>
      </c>
    </row>
    <row r="134" spans="1:65" s="14" customFormat="1" ht="11.25">
      <c r="B134" s="218"/>
      <c r="C134" s="219"/>
      <c r="D134" s="208" t="s">
        <v>153</v>
      </c>
      <c r="E134" s="220" t="s">
        <v>19</v>
      </c>
      <c r="F134" s="221" t="s">
        <v>154</v>
      </c>
      <c r="G134" s="219"/>
      <c r="H134" s="222">
        <v>584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153</v>
      </c>
      <c r="AU134" s="228" t="s">
        <v>81</v>
      </c>
      <c r="AV134" s="14" t="s">
        <v>139</v>
      </c>
      <c r="AW134" s="14" t="s">
        <v>33</v>
      </c>
      <c r="AX134" s="14" t="s">
        <v>79</v>
      </c>
      <c r="AY134" s="228" t="s">
        <v>132</v>
      </c>
    </row>
    <row r="135" spans="1:65" s="2" customFormat="1" ht="16.5" customHeight="1">
      <c r="A135" s="35"/>
      <c r="B135" s="36"/>
      <c r="C135" s="188" t="s">
        <v>301</v>
      </c>
      <c r="D135" s="188" t="s">
        <v>135</v>
      </c>
      <c r="E135" s="189" t="s">
        <v>1346</v>
      </c>
      <c r="F135" s="190" t="s">
        <v>1347</v>
      </c>
      <c r="G135" s="191" t="s">
        <v>346</v>
      </c>
      <c r="H135" s="192">
        <v>384</v>
      </c>
      <c r="I135" s="193"/>
      <c r="J135" s="194">
        <f>ROUND(I135*H135,2)</f>
        <v>0</v>
      </c>
      <c r="K135" s="190" t="s">
        <v>19</v>
      </c>
      <c r="L135" s="40"/>
      <c r="M135" s="195" t="s">
        <v>19</v>
      </c>
      <c r="N135" s="196" t="s">
        <v>42</v>
      </c>
      <c r="O135" s="65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9" t="s">
        <v>139</v>
      </c>
      <c r="AT135" s="199" t="s">
        <v>135</v>
      </c>
      <c r="AU135" s="199" t="s">
        <v>81</v>
      </c>
      <c r="AY135" s="18" t="s">
        <v>132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8" t="s">
        <v>79</v>
      </c>
      <c r="BK135" s="200">
        <f>ROUND(I135*H135,2)</f>
        <v>0</v>
      </c>
      <c r="BL135" s="18" t="s">
        <v>139</v>
      </c>
      <c r="BM135" s="199" t="s">
        <v>1348</v>
      </c>
    </row>
    <row r="136" spans="1:65" s="13" customFormat="1" ht="11.25">
      <c r="B136" s="206"/>
      <c r="C136" s="207"/>
      <c r="D136" s="208" t="s">
        <v>153</v>
      </c>
      <c r="E136" s="209" t="s">
        <v>19</v>
      </c>
      <c r="F136" s="210" t="s">
        <v>1349</v>
      </c>
      <c r="G136" s="207"/>
      <c r="H136" s="211">
        <v>384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153</v>
      </c>
      <c r="AU136" s="217" t="s">
        <v>81</v>
      </c>
      <c r="AV136" s="13" t="s">
        <v>81</v>
      </c>
      <c r="AW136" s="13" t="s">
        <v>33</v>
      </c>
      <c r="AX136" s="13" t="s">
        <v>71</v>
      </c>
      <c r="AY136" s="217" t="s">
        <v>132</v>
      </c>
    </row>
    <row r="137" spans="1:65" s="14" customFormat="1" ht="11.25">
      <c r="B137" s="218"/>
      <c r="C137" s="219"/>
      <c r="D137" s="208" t="s">
        <v>153</v>
      </c>
      <c r="E137" s="220" t="s">
        <v>19</v>
      </c>
      <c r="F137" s="221" t="s">
        <v>154</v>
      </c>
      <c r="G137" s="219"/>
      <c r="H137" s="222">
        <v>384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153</v>
      </c>
      <c r="AU137" s="228" t="s">
        <v>81</v>
      </c>
      <c r="AV137" s="14" t="s">
        <v>139</v>
      </c>
      <c r="AW137" s="14" t="s">
        <v>33</v>
      </c>
      <c r="AX137" s="14" t="s">
        <v>79</v>
      </c>
      <c r="AY137" s="228" t="s">
        <v>132</v>
      </c>
    </row>
    <row r="138" spans="1:65" s="2" customFormat="1" ht="16.5" customHeight="1">
      <c r="A138" s="35"/>
      <c r="B138" s="36"/>
      <c r="C138" s="235" t="s">
        <v>306</v>
      </c>
      <c r="D138" s="235" t="s">
        <v>217</v>
      </c>
      <c r="E138" s="236" t="s">
        <v>1350</v>
      </c>
      <c r="F138" s="237" t="s">
        <v>1351</v>
      </c>
      <c r="G138" s="238" t="s">
        <v>346</v>
      </c>
      <c r="H138" s="239">
        <v>170</v>
      </c>
      <c r="I138" s="240"/>
      <c r="J138" s="241">
        <f>ROUND(I138*H138,2)</f>
        <v>0</v>
      </c>
      <c r="K138" s="237" t="s">
        <v>19</v>
      </c>
      <c r="L138" s="242"/>
      <c r="M138" s="243" t="s">
        <v>19</v>
      </c>
      <c r="N138" s="244" t="s">
        <v>42</v>
      </c>
      <c r="O138" s="65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208</v>
      </c>
      <c r="AT138" s="199" t="s">
        <v>217</v>
      </c>
      <c r="AU138" s="199" t="s">
        <v>81</v>
      </c>
      <c r="AY138" s="18" t="s">
        <v>132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8" t="s">
        <v>79</v>
      </c>
      <c r="BK138" s="200">
        <f>ROUND(I138*H138,2)</f>
        <v>0</v>
      </c>
      <c r="BL138" s="18" t="s">
        <v>139</v>
      </c>
      <c r="BM138" s="199" t="s">
        <v>1352</v>
      </c>
    </row>
    <row r="139" spans="1:65" s="13" customFormat="1" ht="11.25">
      <c r="B139" s="206"/>
      <c r="C139" s="207"/>
      <c r="D139" s="208" t="s">
        <v>153</v>
      </c>
      <c r="E139" s="209" t="s">
        <v>19</v>
      </c>
      <c r="F139" s="210" t="s">
        <v>1353</v>
      </c>
      <c r="G139" s="207"/>
      <c r="H139" s="211">
        <v>170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153</v>
      </c>
      <c r="AU139" s="217" t="s">
        <v>81</v>
      </c>
      <c r="AV139" s="13" t="s">
        <v>81</v>
      </c>
      <c r="AW139" s="13" t="s">
        <v>33</v>
      </c>
      <c r="AX139" s="13" t="s">
        <v>71</v>
      </c>
      <c r="AY139" s="217" t="s">
        <v>132</v>
      </c>
    </row>
    <row r="140" spans="1:65" s="14" customFormat="1" ht="11.25">
      <c r="B140" s="218"/>
      <c r="C140" s="219"/>
      <c r="D140" s="208" t="s">
        <v>153</v>
      </c>
      <c r="E140" s="220" t="s">
        <v>19</v>
      </c>
      <c r="F140" s="221" t="s">
        <v>154</v>
      </c>
      <c r="G140" s="219"/>
      <c r="H140" s="222">
        <v>170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153</v>
      </c>
      <c r="AU140" s="228" t="s">
        <v>81</v>
      </c>
      <c r="AV140" s="14" t="s">
        <v>139</v>
      </c>
      <c r="AW140" s="14" t="s">
        <v>33</v>
      </c>
      <c r="AX140" s="14" t="s">
        <v>79</v>
      </c>
      <c r="AY140" s="228" t="s">
        <v>132</v>
      </c>
    </row>
    <row r="141" spans="1:65" s="2" customFormat="1" ht="16.5" customHeight="1">
      <c r="A141" s="35"/>
      <c r="B141" s="36"/>
      <c r="C141" s="235" t="s">
        <v>311</v>
      </c>
      <c r="D141" s="235" t="s">
        <v>217</v>
      </c>
      <c r="E141" s="236" t="s">
        <v>1354</v>
      </c>
      <c r="F141" s="237" t="s">
        <v>1355</v>
      </c>
      <c r="G141" s="238" t="s">
        <v>346</v>
      </c>
      <c r="H141" s="239">
        <v>78</v>
      </c>
      <c r="I141" s="240"/>
      <c r="J141" s="241">
        <f>ROUND(I141*H141,2)</f>
        <v>0</v>
      </c>
      <c r="K141" s="237" t="s">
        <v>19</v>
      </c>
      <c r="L141" s="242"/>
      <c r="M141" s="243" t="s">
        <v>19</v>
      </c>
      <c r="N141" s="244" t="s">
        <v>42</v>
      </c>
      <c r="O141" s="65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208</v>
      </c>
      <c r="AT141" s="199" t="s">
        <v>217</v>
      </c>
      <c r="AU141" s="199" t="s">
        <v>81</v>
      </c>
      <c r="AY141" s="18" t="s">
        <v>132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8" t="s">
        <v>79</v>
      </c>
      <c r="BK141" s="200">
        <f>ROUND(I141*H141,2)</f>
        <v>0</v>
      </c>
      <c r="BL141" s="18" t="s">
        <v>139</v>
      </c>
      <c r="BM141" s="199" t="s">
        <v>1356</v>
      </c>
    </row>
    <row r="142" spans="1:65" s="13" customFormat="1" ht="11.25">
      <c r="B142" s="206"/>
      <c r="C142" s="207"/>
      <c r="D142" s="208" t="s">
        <v>153</v>
      </c>
      <c r="E142" s="209" t="s">
        <v>19</v>
      </c>
      <c r="F142" s="210" t="s">
        <v>1357</v>
      </c>
      <c r="G142" s="207"/>
      <c r="H142" s="211">
        <v>78</v>
      </c>
      <c r="I142" s="212"/>
      <c r="J142" s="207"/>
      <c r="K142" s="207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153</v>
      </c>
      <c r="AU142" s="217" t="s">
        <v>81</v>
      </c>
      <c r="AV142" s="13" t="s">
        <v>81</v>
      </c>
      <c r="AW142" s="13" t="s">
        <v>33</v>
      </c>
      <c r="AX142" s="13" t="s">
        <v>71</v>
      </c>
      <c r="AY142" s="217" t="s">
        <v>132</v>
      </c>
    </row>
    <row r="143" spans="1:65" s="14" customFormat="1" ht="11.25">
      <c r="B143" s="218"/>
      <c r="C143" s="219"/>
      <c r="D143" s="208" t="s">
        <v>153</v>
      </c>
      <c r="E143" s="220" t="s">
        <v>19</v>
      </c>
      <c r="F143" s="221" t="s">
        <v>154</v>
      </c>
      <c r="G143" s="219"/>
      <c r="H143" s="222">
        <v>78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153</v>
      </c>
      <c r="AU143" s="228" t="s">
        <v>81</v>
      </c>
      <c r="AV143" s="14" t="s">
        <v>139</v>
      </c>
      <c r="AW143" s="14" t="s">
        <v>33</v>
      </c>
      <c r="AX143" s="14" t="s">
        <v>79</v>
      </c>
      <c r="AY143" s="228" t="s">
        <v>132</v>
      </c>
    </row>
    <row r="144" spans="1:65" s="2" customFormat="1" ht="16.5" customHeight="1">
      <c r="A144" s="35"/>
      <c r="B144" s="36"/>
      <c r="C144" s="235" t="s">
        <v>317</v>
      </c>
      <c r="D144" s="235" t="s">
        <v>217</v>
      </c>
      <c r="E144" s="236" t="s">
        <v>1358</v>
      </c>
      <c r="F144" s="237" t="s">
        <v>1359</v>
      </c>
      <c r="G144" s="238" t="s">
        <v>346</v>
      </c>
      <c r="H144" s="239">
        <v>136</v>
      </c>
      <c r="I144" s="240"/>
      <c r="J144" s="241">
        <f>ROUND(I144*H144,2)</f>
        <v>0</v>
      </c>
      <c r="K144" s="237" t="s">
        <v>19</v>
      </c>
      <c r="L144" s="242"/>
      <c r="M144" s="243" t="s">
        <v>19</v>
      </c>
      <c r="N144" s="244" t="s">
        <v>42</v>
      </c>
      <c r="O144" s="65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208</v>
      </c>
      <c r="AT144" s="199" t="s">
        <v>217</v>
      </c>
      <c r="AU144" s="199" t="s">
        <v>81</v>
      </c>
      <c r="AY144" s="18" t="s">
        <v>132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8" t="s">
        <v>79</v>
      </c>
      <c r="BK144" s="200">
        <f>ROUND(I144*H144,2)</f>
        <v>0</v>
      </c>
      <c r="BL144" s="18" t="s">
        <v>139</v>
      </c>
      <c r="BM144" s="199" t="s">
        <v>1360</v>
      </c>
    </row>
    <row r="145" spans="1:65" s="13" customFormat="1" ht="11.25">
      <c r="B145" s="206"/>
      <c r="C145" s="207"/>
      <c r="D145" s="208" t="s">
        <v>153</v>
      </c>
      <c r="E145" s="209" t="s">
        <v>19</v>
      </c>
      <c r="F145" s="210" t="s">
        <v>1361</v>
      </c>
      <c r="G145" s="207"/>
      <c r="H145" s="211">
        <v>136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153</v>
      </c>
      <c r="AU145" s="217" t="s">
        <v>81</v>
      </c>
      <c r="AV145" s="13" t="s">
        <v>81</v>
      </c>
      <c r="AW145" s="13" t="s">
        <v>33</v>
      </c>
      <c r="AX145" s="13" t="s">
        <v>71</v>
      </c>
      <c r="AY145" s="217" t="s">
        <v>132</v>
      </c>
    </row>
    <row r="146" spans="1:65" s="14" customFormat="1" ht="11.25">
      <c r="B146" s="218"/>
      <c r="C146" s="219"/>
      <c r="D146" s="208" t="s">
        <v>153</v>
      </c>
      <c r="E146" s="220" t="s">
        <v>19</v>
      </c>
      <c r="F146" s="221" t="s">
        <v>154</v>
      </c>
      <c r="G146" s="219"/>
      <c r="H146" s="222">
        <v>136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153</v>
      </c>
      <c r="AU146" s="228" t="s">
        <v>81</v>
      </c>
      <c r="AV146" s="14" t="s">
        <v>139</v>
      </c>
      <c r="AW146" s="14" t="s">
        <v>33</v>
      </c>
      <c r="AX146" s="14" t="s">
        <v>79</v>
      </c>
      <c r="AY146" s="228" t="s">
        <v>132</v>
      </c>
    </row>
    <row r="147" spans="1:65" s="2" customFormat="1" ht="16.5" customHeight="1">
      <c r="A147" s="35"/>
      <c r="B147" s="36"/>
      <c r="C147" s="188" t="s">
        <v>322</v>
      </c>
      <c r="D147" s="188" t="s">
        <v>135</v>
      </c>
      <c r="E147" s="189" t="s">
        <v>1362</v>
      </c>
      <c r="F147" s="190" t="s">
        <v>1363</v>
      </c>
      <c r="G147" s="191" t="s">
        <v>346</v>
      </c>
      <c r="H147" s="192">
        <v>49</v>
      </c>
      <c r="I147" s="193"/>
      <c r="J147" s="194">
        <f>ROUND(I147*H147,2)</f>
        <v>0</v>
      </c>
      <c r="K147" s="190" t="s">
        <v>19</v>
      </c>
      <c r="L147" s="40"/>
      <c r="M147" s="195" t="s">
        <v>19</v>
      </c>
      <c r="N147" s="196" t="s">
        <v>42</v>
      </c>
      <c r="O147" s="65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139</v>
      </c>
      <c r="AT147" s="199" t="s">
        <v>135</v>
      </c>
      <c r="AU147" s="199" t="s">
        <v>81</v>
      </c>
      <c r="AY147" s="18" t="s">
        <v>132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8" t="s">
        <v>79</v>
      </c>
      <c r="BK147" s="200">
        <f>ROUND(I147*H147,2)</f>
        <v>0</v>
      </c>
      <c r="BL147" s="18" t="s">
        <v>139</v>
      </c>
      <c r="BM147" s="199" t="s">
        <v>1364</v>
      </c>
    </row>
    <row r="148" spans="1:65" s="2" customFormat="1" ht="16.5" customHeight="1">
      <c r="A148" s="35"/>
      <c r="B148" s="36"/>
      <c r="C148" s="235" t="s">
        <v>327</v>
      </c>
      <c r="D148" s="235" t="s">
        <v>217</v>
      </c>
      <c r="E148" s="236" t="s">
        <v>1365</v>
      </c>
      <c r="F148" s="237" t="s">
        <v>1366</v>
      </c>
      <c r="G148" s="238" t="s">
        <v>346</v>
      </c>
      <c r="H148" s="239">
        <v>33</v>
      </c>
      <c r="I148" s="240"/>
      <c r="J148" s="241">
        <f>ROUND(I148*H148,2)</f>
        <v>0</v>
      </c>
      <c r="K148" s="237" t="s">
        <v>19</v>
      </c>
      <c r="L148" s="242"/>
      <c r="M148" s="243" t="s">
        <v>19</v>
      </c>
      <c r="N148" s="244" t="s">
        <v>42</v>
      </c>
      <c r="O148" s="65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9" t="s">
        <v>208</v>
      </c>
      <c r="AT148" s="199" t="s">
        <v>217</v>
      </c>
      <c r="AU148" s="199" t="s">
        <v>81</v>
      </c>
      <c r="AY148" s="18" t="s">
        <v>132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8" t="s">
        <v>79</v>
      </c>
      <c r="BK148" s="200">
        <f>ROUND(I148*H148,2)</f>
        <v>0</v>
      </c>
      <c r="BL148" s="18" t="s">
        <v>139</v>
      </c>
      <c r="BM148" s="199" t="s">
        <v>1367</v>
      </c>
    </row>
    <row r="149" spans="1:65" s="13" customFormat="1" ht="11.25">
      <c r="B149" s="206"/>
      <c r="C149" s="207"/>
      <c r="D149" s="208" t="s">
        <v>153</v>
      </c>
      <c r="E149" s="209" t="s">
        <v>19</v>
      </c>
      <c r="F149" s="210" t="s">
        <v>343</v>
      </c>
      <c r="G149" s="207"/>
      <c r="H149" s="211">
        <v>33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153</v>
      </c>
      <c r="AU149" s="217" t="s">
        <v>81</v>
      </c>
      <c r="AV149" s="13" t="s">
        <v>81</v>
      </c>
      <c r="AW149" s="13" t="s">
        <v>33</v>
      </c>
      <c r="AX149" s="13" t="s">
        <v>71</v>
      </c>
      <c r="AY149" s="217" t="s">
        <v>132</v>
      </c>
    </row>
    <row r="150" spans="1:65" s="14" customFormat="1" ht="11.25">
      <c r="B150" s="218"/>
      <c r="C150" s="219"/>
      <c r="D150" s="208" t="s">
        <v>153</v>
      </c>
      <c r="E150" s="220" t="s">
        <v>19</v>
      </c>
      <c r="F150" s="221" t="s">
        <v>154</v>
      </c>
      <c r="G150" s="219"/>
      <c r="H150" s="222">
        <v>33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153</v>
      </c>
      <c r="AU150" s="228" t="s">
        <v>81</v>
      </c>
      <c r="AV150" s="14" t="s">
        <v>139</v>
      </c>
      <c r="AW150" s="14" t="s">
        <v>33</v>
      </c>
      <c r="AX150" s="14" t="s">
        <v>79</v>
      </c>
      <c r="AY150" s="228" t="s">
        <v>132</v>
      </c>
    </row>
    <row r="151" spans="1:65" s="2" customFormat="1" ht="16.5" customHeight="1">
      <c r="A151" s="35"/>
      <c r="B151" s="36"/>
      <c r="C151" s="235" t="s">
        <v>332</v>
      </c>
      <c r="D151" s="235" t="s">
        <v>217</v>
      </c>
      <c r="E151" s="236" t="s">
        <v>1368</v>
      </c>
      <c r="F151" s="237" t="s">
        <v>1369</v>
      </c>
      <c r="G151" s="238" t="s">
        <v>346</v>
      </c>
      <c r="H151" s="239">
        <v>12</v>
      </c>
      <c r="I151" s="240"/>
      <c r="J151" s="241">
        <f>ROUND(I151*H151,2)</f>
        <v>0</v>
      </c>
      <c r="K151" s="237" t="s">
        <v>19</v>
      </c>
      <c r="L151" s="242"/>
      <c r="M151" s="243" t="s">
        <v>19</v>
      </c>
      <c r="N151" s="244" t="s">
        <v>42</v>
      </c>
      <c r="O151" s="65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208</v>
      </c>
      <c r="AT151" s="199" t="s">
        <v>217</v>
      </c>
      <c r="AU151" s="199" t="s">
        <v>81</v>
      </c>
      <c r="AY151" s="18" t="s">
        <v>132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8" t="s">
        <v>79</v>
      </c>
      <c r="BK151" s="200">
        <f>ROUND(I151*H151,2)</f>
        <v>0</v>
      </c>
      <c r="BL151" s="18" t="s">
        <v>139</v>
      </c>
      <c r="BM151" s="199" t="s">
        <v>1370</v>
      </c>
    </row>
    <row r="152" spans="1:65" s="13" customFormat="1" ht="11.25">
      <c r="B152" s="206"/>
      <c r="C152" s="207"/>
      <c r="D152" s="208" t="s">
        <v>153</v>
      </c>
      <c r="E152" s="209" t="s">
        <v>19</v>
      </c>
      <c r="F152" s="210" t="s">
        <v>227</v>
      </c>
      <c r="G152" s="207"/>
      <c r="H152" s="211">
        <v>12</v>
      </c>
      <c r="I152" s="212"/>
      <c r="J152" s="207"/>
      <c r="K152" s="207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153</v>
      </c>
      <c r="AU152" s="217" t="s">
        <v>81</v>
      </c>
      <c r="AV152" s="13" t="s">
        <v>81</v>
      </c>
      <c r="AW152" s="13" t="s">
        <v>33</v>
      </c>
      <c r="AX152" s="13" t="s">
        <v>71</v>
      </c>
      <c r="AY152" s="217" t="s">
        <v>132</v>
      </c>
    </row>
    <row r="153" spans="1:65" s="14" customFormat="1" ht="11.25">
      <c r="B153" s="218"/>
      <c r="C153" s="219"/>
      <c r="D153" s="208" t="s">
        <v>153</v>
      </c>
      <c r="E153" s="220" t="s">
        <v>19</v>
      </c>
      <c r="F153" s="221" t="s">
        <v>154</v>
      </c>
      <c r="G153" s="219"/>
      <c r="H153" s="222">
        <v>12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153</v>
      </c>
      <c r="AU153" s="228" t="s">
        <v>81</v>
      </c>
      <c r="AV153" s="14" t="s">
        <v>139</v>
      </c>
      <c r="AW153" s="14" t="s">
        <v>33</v>
      </c>
      <c r="AX153" s="14" t="s">
        <v>79</v>
      </c>
      <c r="AY153" s="228" t="s">
        <v>132</v>
      </c>
    </row>
    <row r="154" spans="1:65" s="2" customFormat="1" ht="16.5" customHeight="1">
      <c r="A154" s="35"/>
      <c r="B154" s="36"/>
      <c r="C154" s="235" t="s">
        <v>337</v>
      </c>
      <c r="D154" s="235" t="s">
        <v>217</v>
      </c>
      <c r="E154" s="236" t="s">
        <v>1371</v>
      </c>
      <c r="F154" s="237" t="s">
        <v>1372</v>
      </c>
      <c r="G154" s="238" t="s">
        <v>346</v>
      </c>
      <c r="H154" s="239">
        <v>3</v>
      </c>
      <c r="I154" s="240"/>
      <c r="J154" s="241">
        <f>ROUND(I154*H154,2)</f>
        <v>0</v>
      </c>
      <c r="K154" s="237" t="s">
        <v>19</v>
      </c>
      <c r="L154" s="242"/>
      <c r="M154" s="243" t="s">
        <v>19</v>
      </c>
      <c r="N154" s="244" t="s">
        <v>42</v>
      </c>
      <c r="O154" s="6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208</v>
      </c>
      <c r="AT154" s="199" t="s">
        <v>217</v>
      </c>
      <c r="AU154" s="199" t="s">
        <v>81</v>
      </c>
      <c r="AY154" s="18" t="s">
        <v>132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8" t="s">
        <v>79</v>
      </c>
      <c r="BK154" s="200">
        <f>ROUND(I154*H154,2)</f>
        <v>0</v>
      </c>
      <c r="BL154" s="18" t="s">
        <v>139</v>
      </c>
      <c r="BM154" s="199" t="s">
        <v>1373</v>
      </c>
    </row>
    <row r="155" spans="1:65" s="13" customFormat="1" ht="11.25">
      <c r="B155" s="206"/>
      <c r="C155" s="207"/>
      <c r="D155" s="208" t="s">
        <v>153</v>
      </c>
      <c r="E155" s="209" t="s">
        <v>19</v>
      </c>
      <c r="F155" s="210" t="s">
        <v>144</v>
      </c>
      <c r="G155" s="207"/>
      <c r="H155" s="211">
        <v>3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153</v>
      </c>
      <c r="AU155" s="217" t="s">
        <v>81</v>
      </c>
      <c r="AV155" s="13" t="s">
        <v>81</v>
      </c>
      <c r="AW155" s="13" t="s">
        <v>33</v>
      </c>
      <c r="AX155" s="13" t="s">
        <v>71</v>
      </c>
      <c r="AY155" s="217" t="s">
        <v>132</v>
      </c>
    </row>
    <row r="156" spans="1:65" s="14" customFormat="1" ht="11.25">
      <c r="B156" s="218"/>
      <c r="C156" s="219"/>
      <c r="D156" s="208" t="s">
        <v>153</v>
      </c>
      <c r="E156" s="220" t="s">
        <v>19</v>
      </c>
      <c r="F156" s="221" t="s">
        <v>154</v>
      </c>
      <c r="G156" s="219"/>
      <c r="H156" s="222">
        <v>3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153</v>
      </c>
      <c r="AU156" s="228" t="s">
        <v>81</v>
      </c>
      <c r="AV156" s="14" t="s">
        <v>139</v>
      </c>
      <c r="AW156" s="14" t="s">
        <v>33</v>
      </c>
      <c r="AX156" s="14" t="s">
        <v>79</v>
      </c>
      <c r="AY156" s="228" t="s">
        <v>132</v>
      </c>
    </row>
    <row r="157" spans="1:65" s="2" customFormat="1" ht="16.5" customHeight="1">
      <c r="A157" s="35"/>
      <c r="B157" s="36"/>
      <c r="C157" s="235" t="s">
        <v>343</v>
      </c>
      <c r="D157" s="235" t="s">
        <v>217</v>
      </c>
      <c r="E157" s="236" t="s">
        <v>1374</v>
      </c>
      <c r="F157" s="237" t="s">
        <v>1375</v>
      </c>
      <c r="G157" s="238" t="s">
        <v>346</v>
      </c>
      <c r="H157" s="239">
        <v>1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42</v>
      </c>
      <c r="O157" s="65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208</v>
      </c>
      <c r="AT157" s="199" t="s">
        <v>217</v>
      </c>
      <c r="AU157" s="199" t="s">
        <v>81</v>
      </c>
      <c r="AY157" s="18" t="s">
        <v>132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8" t="s">
        <v>79</v>
      </c>
      <c r="BK157" s="200">
        <f>ROUND(I157*H157,2)</f>
        <v>0</v>
      </c>
      <c r="BL157" s="18" t="s">
        <v>139</v>
      </c>
      <c r="BM157" s="199" t="s">
        <v>1376</v>
      </c>
    </row>
    <row r="158" spans="1:65" s="2" customFormat="1" ht="16.5" customHeight="1">
      <c r="A158" s="35"/>
      <c r="B158" s="36"/>
      <c r="C158" s="235" t="s">
        <v>349</v>
      </c>
      <c r="D158" s="235" t="s">
        <v>217</v>
      </c>
      <c r="E158" s="236" t="s">
        <v>1377</v>
      </c>
      <c r="F158" s="237" t="s">
        <v>1378</v>
      </c>
      <c r="G158" s="238" t="s">
        <v>182</v>
      </c>
      <c r="H158" s="239">
        <v>101.22</v>
      </c>
      <c r="I158" s="240"/>
      <c r="J158" s="241">
        <f>ROUND(I158*H158,2)</f>
        <v>0</v>
      </c>
      <c r="K158" s="237" t="s">
        <v>19</v>
      </c>
      <c r="L158" s="242"/>
      <c r="M158" s="243" t="s">
        <v>19</v>
      </c>
      <c r="N158" s="244" t="s">
        <v>42</v>
      </c>
      <c r="O158" s="65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208</v>
      </c>
      <c r="AT158" s="199" t="s">
        <v>217</v>
      </c>
      <c r="AU158" s="199" t="s">
        <v>81</v>
      </c>
      <c r="AY158" s="18" t="s">
        <v>132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8" t="s">
        <v>79</v>
      </c>
      <c r="BK158" s="200">
        <f>ROUND(I158*H158,2)</f>
        <v>0</v>
      </c>
      <c r="BL158" s="18" t="s">
        <v>139</v>
      </c>
      <c r="BM158" s="199" t="s">
        <v>1379</v>
      </c>
    </row>
    <row r="159" spans="1:65" s="13" customFormat="1" ht="11.25">
      <c r="B159" s="206"/>
      <c r="C159" s="207"/>
      <c r="D159" s="208" t="s">
        <v>153</v>
      </c>
      <c r="E159" s="209" t="s">
        <v>19</v>
      </c>
      <c r="F159" s="210" t="s">
        <v>1380</v>
      </c>
      <c r="G159" s="207"/>
      <c r="H159" s="211">
        <v>33.020000000000003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153</v>
      </c>
      <c r="AU159" s="217" t="s">
        <v>81</v>
      </c>
      <c r="AV159" s="13" t="s">
        <v>81</v>
      </c>
      <c r="AW159" s="13" t="s">
        <v>33</v>
      </c>
      <c r="AX159" s="13" t="s">
        <v>71</v>
      </c>
      <c r="AY159" s="217" t="s">
        <v>132</v>
      </c>
    </row>
    <row r="160" spans="1:65" s="13" customFormat="1" ht="11.25">
      <c r="B160" s="206"/>
      <c r="C160" s="207"/>
      <c r="D160" s="208" t="s">
        <v>153</v>
      </c>
      <c r="E160" s="209" t="s">
        <v>19</v>
      </c>
      <c r="F160" s="210" t="s">
        <v>1381</v>
      </c>
      <c r="G160" s="207"/>
      <c r="H160" s="211">
        <v>19.2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153</v>
      </c>
      <c r="AU160" s="217" t="s">
        <v>81</v>
      </c>
      <c r="AV160" s="13" t="s">
        <v>81</v>
      </c>
      <c r="AW160" s="13" t="s">
        <v>33</v>
      </c>
      <c r="AX160" s="13" t="s">
        <v>71</v>
      </c>
      <c r="AY160" s="217" t="s">
        <v>132</v>
      </c>
    </row>
    <row r="161" spans="1:65" s="13" customFormat="1" ht="11.25">
      <c r="B161" s="206"/>
      <c r="C161" s="207"/>
      <c r="D161" s="208" t="s">
        <v>153</v>
      </c>
      <c r="E161" s="209" t="s">
        <v>19</v>
      </c>
      <c r="F161" s="210" t="s">
        <v>1382</v>
      </c>
      <c r="G161" s="207"/>
      <c r="H161" s="211">
        <v>49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153</v>
      </c>
      <c r="AU161" s="217" t="s">
        <v>81</v>
      </c>
      <c r="AV161" s="13" t="s">
        <v>81</v>
      </c>
      <c r="AW161" s="13" t="s">
        <v>33</v>
      </c>
      <c r="AX161" s="13" t="s">
        <v>71</v>
      </c>
      <c r="AY161" s="217" t="s">
        <v>132</v>
      </c>
    </row>
    <row r="162" spans="1:65" s="14" customFormat="1" ht="11.25">
      <c r="B162" s="218"/>
      <c r="C162" s="219"/>
      <c r="D162" s="208" t="s">
        <v>153</v>
      </c>
      <c r="E162" s="220" t="s">
        <v>19</v>
      </c>
      <c r="F162" s="221" t="s">
        <v>154</v>
      </c>
      <c r="G162" s="219"/>
      <c r="H162" s="222">
        <v>101.22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153</v>
      </c>
      <c r="AU162" s="228" t="s">
        <v>81</v>
      </c>
      <c r="AV162" s="14" t="s">
        <v>139</v>
      </c>
      <c r="AW162" s="14" t="s">
        <v>33</v>
      </c>
      <c r="AX162" s="14" t="s">
        <v>79</v>
      </c>
      <c r="AY162" s="228" t="s">
        <v>132</v>
      </c>
    </row>
    <row r="163" spans="1:65" s="2" customFormat="1" ht="16.5" customHeight="1">
      <c r="A163" s="35"/>
      <c r="B163" s="36"/>
      <c r="C163" s="188" t="s">
        <v>353</v>
      </c>
      <c r="D163" s="188" t="s">
        <v>135</v>
      </c>
      <c r="E163" s="189" t="s">
        <v>1383</v>
      </c>
      <c r="F163" s="190" t="s">
        <v>1384</v>
      </c>
      <c r="G163" s="191" t="s">
        <v>346</v>
      </c>
      <c r="H163" s="192">
        <v>147</v>
      </c>
      <c r="I163" s="193"/>
      <c r="J163" s="194">
        <f>ROUND(I163*H163,2)</f>
        <v>0</v>
      </c>
      <c r="K163" s="190" t="s">
        <v>19</v>
      </c>
      <c r="L163" s="40"/>
      <c r="M163" s="195" t="s">
        <v>19</v>
      </c>
      <c r="N163" s="196" t="s">
        <v>42</v>
      </c>
      <c r="O163" s="65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139</v>
      </c>
      <c r="AT163" s="199" t="s">
        <v>135</v>
      </c>
      <c r="AU163" s="199" t="s">
        <v>81</v>
      </c>
      <c r="AY163" s="18" t="s">
        <v>132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8" t="s">
        <v>79</v>
      </c>
      <c r="BK163" s="200">
        <f>ROUND(I163*H163,2)</f>
        <v>0</v>
      </c>
      <c r="BL163" s="18" t="s">
        <v>139</v>
      </c>
      <c r="BM163" s="199" t="s">
        <v>1385</v>
      </c>
    </row>
    <row r="164" spans="1:65" s="13" customFormat="1" ht="11.25">
      <c r="B164" s="206"/>
      <c r="C164" s="207"/>
      <c r="D164" s="208" t="s">
        <v>153</v>
      </c>
      <c r="E164" s="209" t="s">
        <v>19</v>
      </c>
      <c r="F164" s="210" t="s">
        <v>1386</v>
      </c>
      <c r="G164" s="207"/>
      <c r="H164" s="211">
        <v>147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153</v>
      </c>
      <c r="AU164" s="217" t="s">
        <v>81</v>
      </c>
      <c r="AV164" s="13" t="s">
        <v>81</v>
      </c>
      <c r="AW164" s="13" t="s">
        <v>33</v>
      </c>
      <c r="AX164" s="13" t="s">
        <v>71</v>
      </c>
      <c r="AY164" s="217" t="s">
        <v>132</v>
      </c>
    </row>
    <row r="165" spans="1:65" s="14" customFormat="1" ht="11.25">
      <c r="B165" s="218"/>
      <c r="C165" s="219"/>
      <c r="D165" s="208" t="s">
        <v>153</v>
      </c>
      <c r="E165" s="220" t="s">
        <v>19</v>
      </c>
      <c r="F165" s="221" t="s">
        <v>154</v>
      </c>
      <c r="G165" s="219"/>
      <c r="H165" s="222">
        <v>147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153</v>
      </c>
      <c r="AU165" s="228" t="s">
        <v>81</v>
      </c>
      <c r="AV165" s="14" t="s">
        <v>139</v>
      </c>
      <c r="AW165" s="14" t="s">
        <v>33</v>
      </c>
      <c r="AX165" s="14" t="s">
        <v>79</v>
      </c>
      <c r="AY165" s="228" t="s">
        <v>132</v>
      </c>
    </row>
    <row r="166" spans="1:65" s="2" customFormat="1" ht="16.5" customHeight="1">
      <c r="A166" s="35"/>
      <c r="B166" s="36"/>
      <c r="C166" s="235" t="s">
        <v>358</v>
      </c>
      <c r="D166" s="235" t="s">
        <v>217</v>
      </c>
      <c r="E166" s="236" t="s">
        <v>1387</v>
      </c>
      <c r="F166" s="237" t="s">
        <v>1388</v>
      </c>
      <c r="G166" s="238" t="s">
        <v>346</v>
      </c>
      <c r="H166" s="239">
        <v>151.41</v>
      </c>
      <c r="I166" s="240"/>
      <c r="J166" s="241">
        <f>ROUND(I166*H166,2)</f>
        <v>0</v>
      </c>
      <c r="K166" s="237" t="s">
        <v>19</v>
      </c>
      <c r="L166" s="242"/>
      <c r="M166" s="243" t="s">
        <v>19</v>
      </c>
      <c r="N166" s="244" t="s">
        <v>42</v>
      </c>
      <c r="O166" s="65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208</v>
      </c>
      <c r="AT166" s="199" t="s">
        <v>217</v>
      </c>
      <c r="AU166" s="199" t="s">
        <v>81</v>
      </c>
      <c r="AY166" s="18" t="s">
        <v>132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8" t="s">
        <v>79</v>
      </c>
      <c r="BK166" s="200">
        <f>ROUND(I166*H166,2)</f>
        <v>0</v>
      </c>
      <c r="BL166" s="18" t="s">
        <v>139</v>
      </c>
      <c r="BM166" s="199" t="s">
        <v>1389</v>
      </c>
    </row>
    <row r="167" spans="1:65" s="2" customFormat="1" ht="16.5" customHeight="1">
      <c r="A167" s="35"/>
      <c r="B167" s="36"/>
      <c r="C167" s="235" t="s">
        <v>362</v>
      </c>
      <c r="D167" s="235" t="s">
        <v>217</v>
      </c>
      <c r="E167" s="236" t="s">
        <v>1390</v>
      </c>
      <c r="F167" s="237" t="s">
        <v>1391</v>
      </c>
      <c r="G167" s="238" t="s">
        <v>346</v>
      </c>
      <c r="H167" s="239">
        <v>151.41</v>
      </c>
      <c r="I167" s="240"/>
      <c r="J167" s="241">
        <f>ROUND(I167*H167,2)</f>
        <v>0</v>
      </c>
      <c r="K167" s="237" t="s">
        <v>19</v>
      </c>
      <c r="L167" s="242"/>
      <c r="M167" s="243" t="s">
        <v>19</v>
      </c>
      <c r="N167" s="244" t="s">
        <v>42</v>
      </c>
      <c r="O167" s="65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9" t="s">
        <v>208</v>
      </c>
      <c r="AT167" s="199" t="s">
        <v>217</v>
      </c>
      <c r="AU167" s="199" t="s">
        <v>81</v>
      </c>
      <c r="AY167" s="18" t="s">
        <v>132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8" t="s">
        <v>79</v>
      </c>
      <c r="BK167" s="200">
        <f>ROUND(I167*H167,2)</f>
        <v>0</v>
      </c>
      <c r="BL167" s="18" t="s">
        <v>139</v>
      </c>
      <c r="BM167" s="199" t="s">
        <v>1392</v>
      </c>
    </row>
    <row r="168" spans="1:65" s="2" customFormat="1" ht="16.5" customHeight="1">
      <c r="A168" s="35"/>
      <c r="B168" s="36"/>
      <c r="C168" s="235" t="s">
        <v>367</v>
      </c>
      <c r="D168" s="235" t="s">
        <v>217</v>
      </c>
      <c r="E168" s="236" t="s">
        <v>1393</v>
      </c>
      <c r="F168" s="237" t="s">
        <v>1394</v>
      </c>
      <c r="G168" s="238" t="s">
        <v>252</v>
      </c>
      <c r="H168" s="239">
        <v>75.704999999999998</v>
      </c>
      <c r="I168" s="240"/>
      <c r="J168" s="241">
        <f>ROUND(I168*H168,2)</f>
        <v>0</v>
      </c>
      <c r="K168" s="237" t="s">
        <v>19</v>
      </c>
      <c r="L168" s="242"/>
      <c r="M168" s="243" t="s">
        <v>19</v>
      </c>
      <c r="N168" s="244" t="s">
        <v>42</v>
      </c>
      <c r="O168" s="65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9" t="s">
        <v>208</v>
      </c>
      <c r="AT168" s="199" t="s">
        <v>217</v>
      </c>
      <c r="AU168" s="199" t="s">
        <v>81</v>
      </c>
      <c r="AY168" s="18" t="s">
        <v>132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8" t="s">
        <v>79</v>
      </c>
      <c r="BK168" s="200">
        <f>ROUND(I168*H168,2)</f>
        <v>0</v>
      </c>
      <c r="BL168" s="18" t="s">
        <v>139</v>
      </c>
      <c r="BM168" s="199" t="s">
        <v>1395</v>
      </c>
    </row>
    <row r="169" spans="1:65" s="2" customFormat="1" ht="16.5" customHeight="1">
      <c r="A169" s="35"/>
      <c r="B169" s="36"/>
      <c r="C169" s="188" t="s">
        <v>371</v>
      </c>
      <c r="D169" s="188" t="s">
        <v>135</v>
      </c>
      <c r="E169" s="189" t="s">
        <v>1396</v>
      </c>
      <c r="F169" s="190" t="s">
        <v>1397</v>
      </c>
      <c r="G169" s="191" t="s">
        <v>346</v>
      </c>
      <c r="H169" s="192">
        <v>49</v>
      </c>
      <c r="I169" s="193"/>
      <c r="J169" s="194">
        <f>ROUND(I169*H169,2)</f>
        <v>0</v>
      </c>
      <c r="K169" s="190" t="s">
        <v>19</v>
      </c>
      <c r="L169" s="40"/>
      <c r="M169" s="195" t="s">
        <v>19</v>
      </c>
      <c r="N169" s="196" t="s">
        <v>42</v>
      </c>
      <c r="O169" s="65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9" t="s">
        <v>139</v>
      </c>
      <c r="AT169" s="199" t="s">
        <v>135</v>
      </c>
      <c r="AU169" s="199" t="s">
        <v>81</v>
      </c>
      <c r="AY169" s="18" t="s">
        <v>132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8" t="s">
        <v>79</v>
      </c>
      <c r="BK169" s="200">
        <f>ROUND(I169*H169,2)</f>
        <v>0</v>
      </c>
      <c r="BL169" s="18" t="s">
        <v>139</v>
      </c>
      <c r="BM169" s="199" t="s">
        <v>1398</v>
      </c>
    </row>
    <row r="170" spans="1:65" s="13" customFormat="1" ht="11.25">
      <c r="B170" s="206"/>
      <c r="C170" s="207"/>
      <c r="D170" s="208" t="s">
        <v>153</v>
      </c>
      <c r="E170" s="209" t="s">
        <v>19</v>
      </c>
      <c r="F170" s="210" t="s">
        <v>420</v>
      </c>
      <c r="G170" s="207"/>
      <c r="H170" s="211">
        <v>49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153</v>
      </c>
      <c r="AU170" s="217" t="s">
        <v>81</v>
      </c>
      <c r="AV170" s="13" t="s">
        <v>81</v>
      </c>
      <c r="AW170" s="13" t="s">
        <v>33</v>
      </c>
      <c r="AX170" s="13" t="s">
        <v>71</v>
      </c>
      <c r="AY170" s="217" t="s">
        <v>132</v>
      </c>
    </row>
    <row r="171" spans="1:65" s="14" customFormat="1" ht="11.25">
      <c r="B171" s="218"/>
      <c r="C171" s="219"/>
      <c r="D171" s="208" t="s">
        <v>153</v>
      </c>
      <c r="E171" s="220" t="s">
        <v>19</v>
      </c>
      <c r="F171" s="221" t="s">
        <v>154</v>
      </c>
      <c r="G171" s="219"/>
      <c r="H171" s="222">
        <v>49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153</v>
      </c>
      <c r="AU171" s="228" t="s">
        <v>81</v>
      </c>
      <c r="AV171" s="14" t="s">
        <v>139</v>
      </c>
      <c r="AW171" s="14" t="s">
        <v>33</v>
      </c>
      <c r="AX171" s="14" t="s">
        <v>79</v>
      </c>
      <c r="AY171" s="228" t="s">
        <v>132</v>
      </c>
    </row>
    <row r="172" spans="1:65" s="2" customFormat="1" ht="16.5" customHeight="1">
      <c r="A172" s="35"/>
      <c r="B172" s="36"/>
      <c r="C172" s="235" t="s">
        <v>377</v>
      </c>
      <c r="D172" s="235" t="s">
        <v>217</v>
      </c>
      <c r="E172" s="236" t="s">
        <v>1399</v>
      </c>
      <c r="F172" s="237" t="s">
        <v>1400</v>
      </c>
      <c r="G172" s="238" t="s">
        <v>252</v>
      </c>
      <c r="H172" s="239">
        <v>73.5</v>
      </c>
      <c r="I172" s="240"/>
      <c r="J172" s="241">
        <f>ROUND(I172*H172,2)</f>
        <v>0</v>
      </c>
      <c r="K172" s="237" t="s">
        <v>19</v>
      </c>
      <c r="L172" s="242"/>
      <c r="M172" s="243" t="s">
        <v>19</v>
      </c>
      <c r="N172" s="244" t="s">
        <v>42</v>
      </c>
      <c r="O172" s="65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9" t="s">
        <v>208</v>
      </c>
      <c r="AT172" s="199" t="s">
        <v>217</v>
      </c>
      <c r="AU172" s="199" t="s">
        <v>81</v>
      </c>
      <c r="AY172" s="18" t="s">
        <v>132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8" t="s">
        <v>79</v>
      </c>
      <c r="BK172" s="200">
        <f>ROUND(I172*H172,2)</f>
        <v>0</v>
      </c>
      <c r="BL172" s="18" t="s">
        <v>139</v>
      </c>
      <c r="BM172" s="199" t="s">
        <v>1401</v>
      </c>
    </row>
    <row r="173" spans="1:65" s="13" customFormat="1" ht="11.25">
      <c r="B173" s="206"/>
      <c r="C173" s="207"/>
      <c r="D173" s="208" t="s">
        <v>153</v>
      </c>
      <c r="E173" s="209" t="s">
        <v>19</v>
      </c>
      <c r="F173" s="210" t="s">
        <v>1402</v>
      </c>
      <c r="G173" s="207"/>
      <c r="H173" s="211">
        <v>73.5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153</v>
      </c>
      <c r="AU173" s="217" t="s">
        <v>81</v>
      </c>
      <c r="AV173" s="13" t="s">
        <v>81</v>
      </c>
      <c r="AW173" s="13" t="s">
        <v>33</v>
      </c>
      <c r="AX173" s="13" t="s">
        <v>71</v>
      </c>
      <c r="AY173" s="217" t="s">
        <v>132</v>
      </c>
    </row>
    <row r="174" spans="1:65" s="14" customFormat="1" ht="11.25">
      <c r="B174" s="218"/>
      <c r="C174" s="219"/>
      <c r="D174" s="208" t="s">
        <v>153</v>
      </c>
      <c r="E174" s="220" t="s">
        <v>19</v>
      </c>
      <c r="F174" s="221" t="s">
        <v>154</v>
      </c>
      <c r="G174" s="219"/>
      <c r="H174" s="222">
        <v>73.5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153</v>
      </c>
      <c r="AU174" s="228" t="s">
        <v>81</v>
      </c>
      <c r="AV174" s="14" t="s">
        <v>139</v>
      </c>
      <c r="AW174" s="14" t="s">
        <v>33</v>
      </c>
      <c r="AX174" s="14" t="s">
        <v>79</v>
      </c>
      <c r="AY174" s="228" t="s">
        <v>132</v>
      </c>
    </row>
    <row r="175" spans="1:65" s="2" customFormat="1" ht="16.5" customHeight="1">
      <c r="A175" s="35"/>
      <c r="B175" s="36"/>
      <c r="C175" s="188" t="s">
        <v>382</v>
      </c>
      <c r="D175" s="188" t="s">
        <v>135</v>
      </c>
      <c r="E175" s="189" t="s">
        <v>1403</v>
      </c>
      <c r="F175" s="190" t="s">
        <v>1404</v>
      </c>
      <c r="G175" s="191" t="s">
        <v>220</v>
      </c>
      <c r="H175" s="192">
        <v>1.2999999999999999E-2</v>
      </c>
      <c r="I175" s="193"/>
      <c r="J175" s="194">
        <f>ROUND(I175*H175,2)</f>
        <v>0</v>
      </c>
      <c r="K175" s="190" t="s">
        <v>19</v>
      </c>
      <c r="L175" s="40"/>
      <c r="M175" s="195" t="s">
        <v>19</v>
      </c>
      <c r="N175" s="196" t="s">
        <v>42</v>
      </c>
      <c r="O175" s="65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9" t="s">
        <v>139</v>
      </c>
      <c r="AT175" s="199" t="s">
        <v>135</v>
      </c>
      <c r="AU175" s="199" t="s">
        <v>81</v>
      </c>
      <c r="AY175" s="18" t="s">
        <v>132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8" t="s">
        <v>79</v>
      </c>
      <c r="BK175" s="200">
        <f>ROUND(I175*H175,2)</f>
        <v>0</v>
      </c>
      <c r="BL175" s="18" t="s">
        <v>139</v>
      </c>
      <c r="BM175" s="199" t="s">
        <v>1405</v>
      </c>
    </row>
    <row r="176" spans="1:65" s="13" customFormat="1" ht="11.25">
      <c r="B176" s="206"/>
      <c r="C176" s="207"/>
      <c r="D176" s="208" t="s">
        <v>153</v>
      </c>
      <c r="E176" s="209" t="s">
        <v>19</v>
      </c>
      <c r="F176" s="210" t="s">
        <v>1406</v>
      </c>
      <c r="G176" s="207"/>
      <c r="H176" s="211">
        <v>1.2999999999999999E-2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153</v>
      </c>
      <c r="AU176" s="217" t="s">
        <v>81</v>
      </c>
      <c r="AV176" s="13" t="s">
        <v>81</v>
      </c>
      <c r="AW176" s="13" t="s">
        <v>33</v>
      </c>
      <c r="AX176" s="13" t="s">
        <v>71</v>
      </c>
      <c r="AY176" s="217" t="s">
        <v>132</v>
      </c>
    </row>
    <row r="177" spans="1:65" s="14" customFormat="1" ht="11.25">
      <c r="B177" s="218"/>
      <c r="C177" s="219"/>
      <c r="D177" s="208" t="s">
        <v>153</v>
      </c>
      <c r="E177" s="220" t="s">
        <v>19</v>
      </c>
      <c r="F177" s="221" t="s">
        <v>154</v>
      </c>
      <c r="G177" s="219"/>
      <c r="H177" s="222">
        <v>1.2999999999999999E-2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153</v>
      </c>
      <c r="AU177" s="228" t="s">
        <v>81</v>
      </c>
      <c r="AV177" s="14" t="s">
        <v>139</v>
      </c>
      <c r="AW177" s="14" t="s">
        <v>33</v>
      </c>
      <c r="AX177" s="14" t="s">
        <v>79</v>
      </c>
      <c r="AY177" s="228" t="s">
        <v>132</v>
      </c>
    </row>
    <row r="178" spans="1:65" s="2" customFormat="1" ht="16.5" customHeight="1">
      <c r="A178" s="35"/>
      <c r="B178" s="36"/>
      <c r="C178" s="235" t="s">
        <v>387</v>
      </c>
      <c r="D178" s="235" t="s">
        <v>217</v>
      </c>
      <c r="E178" s="236" t="s">
        <v>1407</v>
      </c>
      <c r="F178" s="237" t="s">
        <v>1408</v>
      </c>
      <c r="G178" s="238" t="s">
        <v>1086</v>
      </c>
      <c r="H178" s="239">
        <v>13.026</v>
      </c>
      <c r="I178" s="240"/>
      <c r="J178" s="241">
        <f>ROUND(I178*H178,2)</f>
        <v>0</v>
      </c>
      <c r="K178" s="237" t="s">
        <v>19</v>
      </c>
      <c r="L178" s="242"/>
      <c r="M178" s="243" t="s">
        <v>19</v>
      </c>
      <c r="N178" s="244" t="s">
        <v>42</v>
      </c>
      <c r="O178" s="65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208</v>
      </c>
      <c r="AT178" s="199" t="s">
        <v>217</v>
      </c>
      <c r="AU178" s="199" t="s">
        <v>81</v>
      </c>
      <c r="AY178" s="18" t="s">
        <v>132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8" t="s">
        <v>79</v>
      </c>
      <c r="BK178" s="200">
        <f>ROUND(I178*H178,2)</f>
        <v>0</v>
      </c>
      <c r="BL178" s="18" t="s">
        <v>139</v>
      </c>
      <c r="BM178" s="199" t="s">
        <v>1409</v>
      </c>
    </row>
    <row r="179" spans="1:65" s="13" customFormat="1" ht="11.25">
      <c r="B179" s="206"/>
      <c r="C179" s="207"/>
      <c r="D179" s="208" t="s">
        <v>153</v>
      </c>
      <c r="E179" s="209" t="s">
        <v>19</v>
      </c>
      <c r="F179" s="210" t="s">
        <v>1410</v>
      </c>
      <c r="G179" s="207"/>
      <c r="H179" s="211">
        <v>13.026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153</v>
      </c>
      <c r="AU179" s="217" t="s">
        <v>81</v>
      </c>
      <c r="AV179" s="13" t="s">
        <v>81</v>
      </c>
      <c r="AW179" s="13" t="s">
        <v>33</v>
      </c>
      <c r="AX179" s="13" t="s">
        <v>71</v>
      </c>
      <c r="AY179" s="217" t="s">
        <v>132</v>
      </c>
    </row>
    <row r="180" spans="1:65" s="14" customFormat="1" ht="11.25">
      <c r="B180" s="218"/>
      <c r="C180" s="219"/>
      <c r="D180" s="208" t="s">
        <v>153</v>
      </c>
      <c r="E180" s="220" t="s">
        <v>19</v>
      </c>
      <c r="F180" s="221" t="s">
        <v>154</v>
      </c>
      <c r="G180" s="219"/>
      <c r="H180" s="222">
        <v>13.026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153</v>
      </c>
      <c r="AU180" s="228" t="s">
        <v>81</v>
      </c>
      <c r="AV180" s="14" t="s">
        <v>139</v>
      </c>
      <c r="AW180" s="14" t="s">
        <v>33</v>
      </c>
      <c r="AX180" s="14" t="s">
        <v>79</v>
      </c>
      <c r="AY180" s="228" t="s">
        <v>132</v>
      </c>
    </row>
    <row r="181" spans="1:65" s="2" customFormat="1" ht="16.5" customHeight="1">
      <c r="A181" s="35"/>
      <c r="B181" s="36"/>
      <c r="C181" s="188" t="s">
        <v>393</v>
      </c>
      <c r="D181" s="188" t="s">
        <v>135</v>
      </c>
      <c r="E181" s="189" t="s">
        <v>1411</v>
      </c>
      <c r="F181" s="190" t="s">
        <v>1412</v>
      </c>
      <c r="G181" s="191" t="s">
        <v>174</v>
      </c>
      <c r="H181" s="192">
        <v>2191.1</v>
      </c>
      <c r="I181" s="193"/>
      <c r="J181" s="194">
        <f>ROUND(I181*H181,2)</f>
        <v>0</v>
      </c>
      <c r="K181" s="190" t="s">
        <v>19</v>
      </c>
      <c r="L181" s="40"/>
      <c r="M181" s="195" t="s">
        <v>19</v>
      </c>
      <c r="N181" s="196" t="s">
        <v>42</v>
      </c>
      <c r="O181" s="65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139</v>
      </c>
      <c r="AT181" s="199" t="s">
        <v>135</v>
      </c>
      <c r="AU181" s="199" t="s">
        <v>81</v>
      </c>
      <c r="AY181" s="18" t="s">
        <v>132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8" t="s">
        <v>79</v>
      </c>
      <c r="BK181" s="200">
        <f>ROUND(I181*H181,2)</f>
        <v>0</v>
      </c>
      <c r="BL181" s="18" t="s">
        <v>139</v>
      </c>
      <c r="BM181" s="199" t="s">
        <v>1413</v>
      </c>
    </row>
    <row r="182" spans="1:65" s="13" customFormat="1" ht="11.25">
      <c r="B182" s="206"/>
      <c r="C182" s="207"/>
      <c r="D182" s="208" t="s">
        <v>153</v>
      </c>
      <c r="E182" s="209" t="s">
        <v>19</v>
      </c>
      <c r="F182" s="210" t="s">
        <v>1414</v>
      </c>
      <c r="G182" s="207"/>
      <c r="H182" s="211">
        <v>2191.1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153</v>
      </c>
      <c r="AU182" s="217" t="s">
        <v>81</v>
      </c>
      <c r="AV182" s="13" t="s">
        <v>81</v>
      </c>
      <c r="AW182" s="13" t="s">
        <v>33</v>
      </c>
      <c r="AX182" s="13" t="s">
        <v>71</v>
      </c>
      <c r="AY182" s="217" t="s">
        <v>132</v>
      </c>
    </row>
    <row r="183" spans="1:65" s="14" customFormat="1" ht="11.25">
      <c r="B183" s="218"/>
      <c r="C183" s="219"/>
      <c r="D183" s="208" t="s">
        <v>153</v>
      </c>
      <c r="E183" s="220" t="s">
        <v>19</v>
      </c>
      <c r="F183" s="221" t="s">
        <v>154</v>
      </c>
      <c r="G183" s="219"/>
      <c r="H183" s="222">
        <v>2191.1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153</v>
      </c>
      <c r="AU183" s="228" t="s">
        <v>81</v>
      </c>
      <c r="AV183" s="14" t="s">
        <v>139</v>
      </c>
      <c r="AW183" s="14" t="s">
        <v>33</v>
      </c>
      <c r="AX183" s="14" t="s">
        <v>79</v>
      </c>
      <c r="AY183" s="228" t="s">
        <v>132</v>
      </c>
    </row>
    <row r="184" spans="1:65" s="2" customFormat="1" ht="16.5" customHeight="1">
      <c r="A184" s="35"/>
      <c r="B184" s="36"/>
      <c r="C184" s="188" t="s">
        <v>397</v>
      </c>
      <c r="D184" s="188" t="s">
        <v>135</v>
      </c>
      <c r="E184" s="189" t="s">
        <v>1415</v>
      </c>
      <c r="F184" s="190" t="s">
        <v>1416</v>
      </c>
      <c r="G184" s="191" t="s">
        <v>346</v>
      </c>
      <c r="H184" s="192">
        <v>2082</v>
      </c>
      <c r="I184" s="193"/>
      <c r="J184" s="194">
        <f>ROUND(I184*H184,2)</f>
        <v>0</v>
      </c>
      <c r="K184" s="190" t="s">
        <v>19</v>
      </c>
      <c r="L184" s="40"/>
      <c r="M184" s="195" t="s">
        <v>19</v>
      </c>
      <c r="N184" s="196" t="s">
        <v>42</v>
      </c>
      <c r="O184" s="65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9" t="s">
        <v>139</v>
      </c>
      <c r="AT184" s="199" t="s">
        <v>135</v>
      </c>
      <c r="AU184" s="199" t="s">
        <v>81</v>
      </c>
      <c r="AY184" s="18" t="s">
        <v>132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8" t="s">
        <v>79</v>
      </c>
      <c r="BK184" s="200">
        <f>ROUND(I184*H184,2)</f>
        <v>0</v>
      </c>
      <c r="BL184" s="18" t="s">
        <v>139</v>
      </c>
      <c r="BM184" s="199" t="s">
        <v>1417</v>
      </c>
    </row>
    <row r="185" spans="1:65" s="13" customFormat="1" ht="11.25">
      <c r="B185" s="206"/>
      <c r="C185" s="207"/>
      <c r="D185" s="208" t="s">
        <v>153</v>
      </c>
      <c r="E185" s="209" t="s">
        <v>19</v>
      </c>
      <c r="F185" s="210" t="s">
        <v>1418</v>
      </c>
      <c r="G185" s="207"/>
      <c r="H185" s="211">
        <v>2082</v>
      </c>
      <c r="I185" s="212"/>
      <c r="J185" s="207"/>
      <c r="K185" s="207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153</v>
      </c>
      <c r="AU185" s="217" t="s">
        <v>81</v>
      </c>
      <c r="AV185" s="13" t="s">
        <v>81</v>
      </c>
      <c r="AW185" s="13" t="s">
        <v>33</v>
      </c>
      <c r="AX185" s="13" t="s">
        <v>71</v>
      </c>
      <c r="AY185" s="217" t="s">
        <v>132</v>
      </c>
    </row>
    <row r="186" spans="1:65" s="14" customFormat="1" ht="11.25">
      <c r="B186" s="218"/>
      <c r="C186" s="219"/>
      <c r="D186" s="208" t="s">
        <v>153</v>
      </c>
      <c r="E186" s="220" t="s">
        <v>19</v>
      </c>
      <c r="F186" s="221" t="s">
        <v>154</v>
      </c>
      <c r="G186" s="219"/>
      <c r="H186" s="222">
        <v>2082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153</v>
      </c>
      <c r="AU186" s="228" t="s">
        <v>81</v>
      </c>
      <c r="AV186" s="14" t="s">
        <v>139</v>
      </c>
      <c r="AW186" s="14" t="s">
        <v>33</v>
      </c>
      <c r="AX186" s="14" t="s">
        <v>79</v>
      </c>
      <c r="AY186" s="228" t="s">
        <v>132</v>
      </c>
    </row>
    <row r="187" spans="1:65" s="2" customFormat="1" ht="16.5" customHeight="1">
      <c r="A187" s="35"/>
      <c r="B187" s="36"/>
      <c r="C187" s="188" t="s">
        <v>401</v>
      </c>
      <c r="D187" s="188" t="s">
        <v>135</v>
      </c>
      <c r="E187" s="189" t="s">
        <v>1419</v>
      </c>
      <c r="F187" s="190" t="s">
        <v>1420</v>
      </c>
      <c r="G187" s="191" t="s">
        <v>174</v>
      </c>
      <c r="H187" s="192">
        <v>2191.1</v>
      </c>
      <c r="I187" s="193"/>
      <c r="J187" s="194">
        <f>ROUND(I187*H187,2)</f>
        <v>0</v>
      </c>
      <c r="K187" s="190" t="s">
        <v>19</v>
      </c>
      <c r="L187" s="40"/>
      <c r="M187" s="195" t="s">
        <v>19</v>
      </c>
      <c r="N187" s="196" t="s">
        <v>42</v>
      </c>
      <c r="O187" s="65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9" t="s">
        <v>139</v>
      </c>
      <c r="AT187" s="199" t="s">
        <v>135</v>
      </c>
      <c r="AU187" s="199" t="s">
        <v>81</v>
      </c>
      <c r="AY187" s="18" t="s">
        <v>132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8" t="s">
        <v>79</v>
      </c>
      <c r="BK187" s="200">
        <f>ROUND(I187*H187,2)</f>
        <v>0</v>
      </c>
      <c r="BL187" s="18" t="s">
        <v>139</v>
      </c>
      <c r="BM187" s="199" t="s">
        <v>1421</v>
      </c>
    </row>
    <row r="188" spans="1:65" s="13" customFormat="1" ht="11.25">
      <c r="B188" s="206"/>
      <c r="C188" s="207"/>
      <c r="D188" s="208" t="s">
        <v>153</v>
      </c>
      <c r="E188" s="209" t="s">
        <v>19</v>
      </c>
      <c r="F188" s="210" t="s">
        <v>1414</v>
      </c>
      <c r="G188" s="207"/>
      <c r="H188" s="211">
        <v>2191.1</v>
      </c>
      <c r="I188" s="212"/>
      <c r="J188" s="207"/>
      <c r="K188" s="207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153</v>
      </c>
      <c r="AU188" s="217" t="s">
        <v>81</v>
      </c>
      <c r="AV188" s="13" t="s">
        <v>81</v>
      </c>
      <c r="AW188" s="13" t="s">
        <v>33</v>
      </c>
      <c r="AX188" s="13" t="s">
        <v>71</v>
      </c>
      <c r="AY188" s="217" t="s">
        <v>132</v>
      </c>
    </row>
    <row r="189" spans="1:65" s="14" customFormat="1" ht="11.25">
      <c r="B189" s="218"/>
      <c r="C189" s="219"/>
      <c r="D189" s="208" t="s">
        <v>153</v>
      </c>
      <c r="E189" s="220" t="s">
        <v>19</v>
      </c>
      <c r="F189" s="221" t="s">
        <v>154</v>
      </c>
      <c r="G189" s="219"/>
      <c r="H189" s="222">
        <v>2191.1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153</v>
      </c>
      <c r="AU189" s="228" t="s">
        <v>81</v>
      </c>
      <c r="AV189" s="14" t="s">
        <v>139</v>
      </c>
      <c r="AW189" s="14" t="s">
        <v>33</v>
      </c>
      <c r="AX189" s="14" t="s">
        <v>79</v>
      </c>
      <c r="AY189" s="228" t="s">
        <v>132</v>
      </c>
    </row>
    <row r="190" spans="1:65" s="2" customFormat="1" ht="16.5" customHeight="1">
      <c r="A190" s="35"/>
      <c r="B190" s="36"/>
      <c r="C190" s="188" t="s">
        <v>406</v>
      </c>
      <c r="D190" s="188" t="s">
        <v>135</v>
      </c>
      <c r="E190" s="189" t="s">
        <v>1422</v>
      </c>
      <c r="F190" s="190" t="s">
        <v>1423</v>
      </c>
      <c r="G190" s="191" t="s">
        <v>174</v>
      </c>
      <c r="H190" s="192">
        <v>3106.86</v>
      </c>
      <c r="I190" s="193"/>
      <c r="J190" s="194">
        <f>ROUND(I190*H190,2)</f>
        <v>0</v>
      </c>
      <c r="K190" s="190" t="s">
        <v>19</v>
      </c>
      <c r="L190" s="40"/>
      <c r="M190" s="195" t="s">
        <v>19</v>
      </c>
      <c r="N190" s="196" t="s">
        <v>42</v>
      </c>
      <c r="O190" s="65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9" t="s">
        <v>139</v>
      </c>
      <c r="AT190" s="199" t="s">
        <v>135</v>
      </c>
      <c r="AU190" s="199" t="s">
        <v>81</v>
      </c>
      <c r="AY190" s="18" t="s">
        <v>132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8" t="s">
        <v>79</v>
      </c>
      <c r="BK190" s="200">
        <f>ROUND(I190*H190,2)</f>
        <v>0</v>
      </c>
      <c r="BL190" s="18" t="s">
        <v>139</v>
      </c>
      <c r="BM190" s="199" t="s">
        <v>1424</v>
      </c>
    </row>
    <row r="191" spans="1:65" s="13" customFormat="1" ht="22.5">
      <c r="B191" s="206"/>
      <c r="C191" s="207"/>
      <c r="D191" s="208" t="s">
        <v>153</v>
      </c>
      <c r="E191" s="209" t="s">
        <v>19</v>
      </c>
      <c r="F191" s="210" t="s">
        <v>1425</v>
      </c>
      <c r="G191" s="207"/>
      <c r="H191" s="211">
        <v>3106.86</v>
      </c>
      <c r="I191" s="212"/>
      <c r="J191" s="207"/>
      <c r="K191" s="207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153</v>
      </c>
      <c r="AU191" s="217" t="s">
        <v>81</v>
      </c>
      <c r="AV191" s="13" t="s">
        <v>81</v>
      </c>
      <c r="AW191" s="13" t="s">
        <v>33</v>
      </c>
      <c r="AX191" s="13" t="s">
        <v>71</v>
      </c>
      <c r="AY191" s="217" t="s">
        <v>132</v>
      </c>
    </row>
    <row r="192" spans="1:65" s="14" customFormat="1" ht="11.25">
      <c r="B192" s="218"/>
      <c r="C192" s="219"/>
      <c r="D192" s="208" t="s">
        <v>153</v>
      </c>
      <c r="E192" s="220" t="s">
        <v>19</v>
      </c>
      <c r="F192" s="221" t="s">
        <v>154</v>
      </c>
      <c r="G192" s="219"/>
      <c r="H192" s="222">
        <v>3106.86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153</v>
      </c>
      <c r="AU192" s="228" t="s">
        <v>81</v>
      </c>
      <c r="AV192" s="14" t="s">
        <v>139</v>
      </c>
      <c r="AW192" s="14" t="s">
        <v>33</v>
      </c>
      <c r="AX192" s="14" t="s">
        <v>79</v>
      </c>
      <c r="AY192" s="228" t="s">
        <v>132</v>
      </c>
    </row>
    <row r="193" spans="1:65" s="2" customFormat="1" ht="16.5" customHeight="1">
      <c r="A193" s="35"/>
      <c r="B193" s="36"/>
      <c r="C193" s="235" t="s">
        <v>411</v>
      </c>
      <c r="D193" s="235" t="s">
        <v>217</v>
      </c>
      <c r="E193" s="236" t="s">
        <v>1426</v>
      </c>
      <c r="F193" s="237" t="s">
        <v>1427</v>
      </c>
      <c r="G193" s="238" t="s">
        <v>182</v>
      </c>
      <c r="H193" s="239">
        <v>16</v>
      </c>
      <c r="I193" s="240"/>
      <c r="J193" s="241">
        <f>ROUND(I193*H193,2)</f>
        <v>0</v>
      </c>
      <c r="K193" s="237" t="s">
        <v>19</v>
      </c>
      <c r="L193" s="242"/>
      <c r="M193" s="243" t="s">
        <v>19</v>
      </c>
      <c r="N193" s="244" t="s">
        <v>42</v>
      </c>
      <c r="O193" s="65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9" t="s">
        <v>208</v>
      </c>
      <c r="AT193" s="199" t="s">
        <v>217</v>
      </c>
      <c r="AU193" s="199" t="s">
        <v>81</v>
      </c>
      <c r="AY193" s="18" t="s">
        <v>132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8" t="s">
        <v>79</v>
      </c>
      <c r="BK193" s="200">
        <f>ROUND(I193*H193,2)</f>
        <v>0</v>
      </c>
      <c r="BL193" s="18" t="s">
        <v>139</v>
      </c>
      <c r="BM193" s="199" t="s">
        <v>1428</v>
      </c>
    </row>
    <row r="194" spans="1:65" s="2" customFormat="1" ht="16.5" customHeight="1">
      <c r="A194" s="35"/>
      <c r="B194" s="36"/>
      <c r="C194" s="188" t="s">
        <v>415</v>
      </c>
      <c r="D194" s="188" t="s">
        <v>135</v>
      </c>
      <c r="E194" s="189" t="s">
        <v>1429</v>
      </c>
      <c r="F194" s="190" t="s">
        <v>1430</v>
      </c>
      <c r="G194" s="191" t="s">
        <v>182</v>
      </c>
      <c r="H194" s="192">
        <v>12.625</v>
      </c>
      <c r="I194" s="193"/>
      <c r="J194" s="194">
        <f>ROUND(I194*H194,2)</f>
        <v>0</v>
      </c>
      <c r="K194" s="190" t="s">
        <v>19</v>
      </c>
      <c r="L194" s="40"/>
      <c r="M194" s="195" t="s">
        <v>19</v>
      </c>
      <c r="N194" s="196" t="s">
        <v>42</v>
      </c>
      <c r="O194" s="65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139</v>
      </c>
      <c r="AT194" s="199" t="s">
        <v>135</v>
      </c>
      <c r="AU194" s="199" t="s">
        <v>81</v>
      </c>
      <c r="AY194" s="18" t="s">
        <v>132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8" t="s">
        <v>79</v>
      </c>
      <c r="BK194" s="200">
        <f>ROUND(I194*H194,2)</f>
        <v>0</v>
      </c>
      <c r="BL194" s="18" t="s">
        <v>139</v>
      </c>
      <c r="BM194" s="199" t="s">
        <v>1431</v>
      </c>
    </row>
    <row r="195" spans="1:65" s="13" customFormat="1" ht="11.25">
      <c r="B195" s="206"/>
      <c r="C195" s="207"/>
      <c r="D195" s="208" t="s">
        <v>153</v>
      </c>
      <c r="E195" s="209" t="s">
        <v>19</v>
      </c>
      <c r="F195" s="210" t="s">
        <v>1432</v>
      </c>
      <c r="G195" s="207"/>
      <c r="H195" s="211">
        <v>10.175000000000001</v>
      </c>
      <c r="I195" s="212"/>
      <c r="J195" s="207"/>
      <c r="K195" s="207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153</v>
      </c>
      <c r="AU195" s="217" t="s">
        <v>81</v>
      </c>
      <c r="AV195" s="13" t="s">
        <v>81</v>
      </c>
      <c r="AW195" s="13" t="s">
        <v>33</v>
      </c>
      <c r="AX195" s="13" t="s">
        <v>71</v>
      </c>
      <c r="AY195" s="217" t="s">
        <v>132</v>
      </c>
    </row>
    <row r="196" spans="1:65" s="13" customFormat="1" ht="11.25">
      <c r="B196" s="206"/>
      <c r="C196" s="207"/>
      <c r="D196" s="208" t="s">
        <v>153</v>
      </c>
      <c r="E196" s="209" t="s">
        <v>19</v>
      </c>
      <c r="F196" s="210" t="s">
        <v>1433</v>
      </c>
      <c r="G196" s="207"/>
      <c r="H196" s="211">
        <v>2.4500000000000002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153</v>
      </c>
      <c r="AU196" s="217" t="s">
        <v>81</v>
      </c>
      <c r="AV196" s="13" t="s">
        <v>81</v>
      </c>
      <c r="AW196" s="13" t="s">
        <v>33</v>
      </c>
      <c r="AX196" s="13" t="s">
        <v>71</v>
      </c>
      <c r="AY196" s="217" t="s">
        <v>132</v>
      </c>
    </row>
    <row r="197" spans="1:65" s="14" customFormat="1" ht="11.25">
      <c r="B197" s="218"/>
      <c r="C197" s="219"/>
      <c r="D197" s="208" t="s">
        <v>153</v>
      </c>
      <c r="E197" s="220" t="s">
        <v>19</v>
      </c>
      <c r="F197" s="221" t="s">
        <v>154</v>
      </c>
      <c r="G197" s="219"/>
      <c r="H197" s="222">
        <v>12.625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153</v>
      </c>
      <c r="AU197" s="228" t="s">
        <v>81</v>
      </c>
      <c r="AV197" s="14" t="s">
        <v>139</v>
      </c>
      <c r="AW197" s="14" t="s">
        <v>33</v>
      </c>
      <c r="AX197" s="14" t="s">
        <v>79</v>
      </c>
      <c r="AY197" s="228" t="s">
        <v>132</v>
      </c>
    </row>
    <row r="198" spans="1:65" s="2" customFormat="1" ht="16.5" customHeight="1">
      <c r="A198" s="35"/>
      <c r="B198" s="36"/>
      <c r="C198" s="188" t="s">
        <v>420</v>
      </c>
      <c r="D198" s="188" t="s">
        <v>135</v>
      </c>
      <c r="E198" s="189" t="s">
        <v>1434</v>
      </c>
      <c r="F198" s="190" t="s">
        <v>1435</v>
      </c>
      <c r="G198" s="191" t="s">
        <v>182</v>
      </c>
      <c r="H198" s="192">
        <v>12.625</v>
      </c>
      <c r="I198" s="193"/>
      <c r="J198" s="194">
        <f>ROUND(I198*H198,2)</f>
        <v>0</v>
      </c>
      <c r="K198" s="190" t="s">
        <v>19</v>
      </c>
      <c r="L198" s="40"/>
      <c r="M198" s="195" t="s">
        <v>19</v>
      </c>
      <c r="N198" s="196" t="s">
        <v>42</v>
      </c>
      <c r="O198" s="65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139</v>
      </c>
      <c r="AT198" s="199" t="s">
        <v>135</v>
      </c>
      <c r="AU198" s="199" t="s">
        <v>81</v>
      </c>
      <c r="AY198" s="18" t="s">
        <v>132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8" t="s">
        <v>79</v>
      </c>
      <c r="BK198" s="200">
        <f>ROUND(I198*H198,2)</f>
        <v>0</v>
      </c>
      <c r="BL198" s="18" t="s">
        <v>139</v>
      </c>
      <c r="BM198" s="199" t="s">
        <v>1436</v>
      </c>
    </row>
    <row r="199" spans="1:65" s="2" customFormat="1" ht="16.5" customHeight="1">
      <c r="A199" s="35"/>
      <c r="B199" s="36"/>
      <c r="C199" s="188" t="s">
        <v>427</v>
      </c>
      <c r="D199" s="188" t="s">
        <v>135</v>
      </c>
      <c r="E199" s="189" t="s">
        <v>1437</v>
      </c>
      <c r="F199" s="190" t="s">
        <v>1438</v>
      </c>
      <c r="G199" s="191" t="s">
        <v>182</v>
      </c>
      <c r="H199" s="192">
        <v>113.625</v>
      </c>
      <c r="I199" s="193"/>
      <c r="J199" s="194">
        <f>ROUND(I199*H199,2)</f>
        <v>0</v>
      </c>
      <c r="K199" s="190" t="s">
        <v>19</v>
      </c>
      <c r="L199" s="40"/>
      <c r="M199" s="195" t="s">
        <v>19</v>
      </c>
      <c r="N199" s="196" t="s">
        <v>42</v>
      </c>
      <c r="O199" s="65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9" t="s">
        <v>139</v>
      </c>
      <c r="AT199" s="199" t="s">
        <v>135</v>
      </c>
      <c r="AU199" s="199" t="s">
        <v>81</v>
      </c>
      <c r="AY199" s="18" t="s">
        <v>132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8" t="s">
        <v>79</v>
      </c>
      <c r="BK199" s="200">
        <f>ROUND(I199*H199,2)</f>
        <v>0</v>
      </c>
      <c r="BL199" s="18" t="s">
        <v>139</v>
      </c>
      <c r="BM199" s="199" t="s">
        <v>1439</v>
      </c>
    </row>
    <row r="200" spans="1:65" s="13" customFormat="1" ht="11.25">
      <c r="B200" s="206"/>
      <c r="C200" s="207"/>
      <c r="D200" s="208" t="s">
        <v>153</v>
      </c>
      <c r="E200" s="209" t="s">
        <v>19</v>
      </c>
      <c r="F200" s="210" t="s">
        <v>1440</v>
      </c>
      <c r="G200" s="207"/>
      <c r="H200" s="211">
        <v>113.625</v>
      </c>
      <c r="I200" s="212"/>
      <c r="J200" s="207"/>
      <c r="K200" s="207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153</v>
      </c>
      <c r="AU200" s="217" t="s">
        <v>81</v>
      </c>
      <c r="AV200" s="13" t="s">
        <v>81</v>
      </c>
      <c r="AW200" s="13" t="s">
        <v>33</v>
      </c>
      <c r="AX200" s="13" t="s">
        <v>71</v>
      </c>
      <c r="AY200" s="217" t="s">
        <v>132</v>
      </c>
    </row>
    <row r="201" spans="1:65" s="14" customFormat="1" ht="11.25">
      <c r="B201" s="218"/>
      <c r="C201" s="219"/>
      <c r="D201" s="208" t="s">
        <v>153</v>
      </c>
      <c r="E201" s="220" t="s">
        <v>19</v>
      </c>
      <c r="F201" s="221" t="s">
        <v>154</v>
      </c>
      <c r="G201" s="219"/>
      <c r="H201" s="222">
        <v>113.625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153</v>
      </c>
      <c r="AU201" s="228" t="s">
        <v>81</v>
      </c>
      <c r="AV201" s="14" t="s">
        <v>139</v>
      </c>
      <c r="AW201" s="14" t="s">
        <v>33</v>
      </c>
      <c r="AX201" s="14" t="s">
        <v>79</v>
      </c>
      <c r="AY201" s="228" t="s">
        <v>132</v>
      </c>
    </row>
    <row r="202" spans="1:65" s="2" customFormat="1" ht="16.5" customHeight="1">
      <c r="A202" s="35"/>
      <c r="B202" s="36"/>
      <c r="C202" s="235" t="s">
        <v>432</v>
      </c>
      <c r="D202" s="235" t="s">
        <v>217</v>
      </c>
      <c r="E202" s="236" t="s">
        <v>1441</v>
      </c>
      <c r="F202" s="237" t="s">
        <v>1442</v>
      </c>
      <c r="G202" s="238" t="s">
        <v>182</v>
      </c>
      <c r="H202" s="239">
        <v>12.625</v>
      </c>
      <c r="I202" s="240"/>
      <c r="J202" s="241">
        <f>ROUND(I202*H202,2)</f>
        <v>0</v>
      </c>
      <c r="K202" s="237" t="s">
        <v>19</v>
      </c>
      <c r="L202" s="242"/>
      <c r="M202" s="243" t="s">
        <v>19</v>
      </c>
      <c r="N202" s="244" t="s">
        <v>42</v>
      </c>
      <c r="O202" s="65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208</v>
      </c>
      <c r="AT202" s="199" t="s">
        <v>217</v>
      </c>
      <c r="AU202" s="199" t="s">
        <v>81</v>
      </c>
      <c r="AY202" s="18" t="s">
        <v>132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8" t="s">
        <v>79</v>
      </c>
      <c r="BK202" s="200">
        <f>ROUND(I202*H202,2)</f>
        <v>0</v>
      </c>
      <c r="BL202" s="18" t="s">
        <v>139</v>
      </c>
      <c r="BM202" s="199" t="s">
        <v>1443</v>
      </c>
    </row>
    <row r="203" spans="1:65" s="2" customFormat="1" ht="16.5" customHeight="1">
      <c r="A203" s="35"/>
      <c r="B203" s="36"/>
      <c r="C203" s="188" t="s">
        <v>742</v>
      </c>
      <c r="D203" s="188" t="s">
        <v>135</v>
      </c>
      <c r="E203" s="189" t="s">
        <v>1444</v>
      </c>
      <c r="F203" s="190" t="s">
        <v>1445</v>
      </c>
      <c r="G203" s="191" t="s">
        <v>346</v>
      </c>
      <c r="H203" s="192">
        <v>2</v>
      </c>
      <c r="I203" s="193"/>
      <c r="J203" s="194">
        <f>ROUND(I203*H203,2)</f>
        <v>0</v>
      </c>
      <c r="K203" s="190" t="s">
        <v>19</v>
      </c>
      <c r="L203" s="40"/>
      <c r="M203" s="195" t="s">
        <v>19</v>
      </c>
      <c r="N203" s="196" t="s">
        <v>42</v>
      </c>
      <c r="O203" s="65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139</v>
      </c>
      <c r="AT203" s="199" t="s">
        <v>135</v>
      </c>
      <c r="AU203" s="199" t="s">
        <v>81</v>
      </c>
      <c r="AY203" s="18" t="s">
        <v>132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8" t="s">
        <v>79</v>
      </c>
      <c r="BK203" s="200">
        <f>ROUND(I203*H203,2)</f>
        <v>0</v>
      </c>
      <c r="BL203" s="18" t="s">
        <v>139</v>
      </c>
      <c r="BM203" s="199" t="s">
        <v>1446</v>
      </c>
    </row>
    <row r="204" spans="1:65" s="12" customFormat="1" ht="22.9" customHeight="1">
      <c r="B204" s="172"/>
      <c r="C204" s="173"/>
      <c r="D204" s="174" t="s">
        <v>70</v>
      </c>
      <c r="E204" s="186" t="s">
        <v>81</v>
      </c>
      <c r="F204" s="186" t="s">
        <v>248</v>
      </c>
      <c r="G204" s="173"/>
      <c r="H204" s="173"/>
      <c r="I204" s="176"/>
      <c r="J204" s="187">
        <f>BK204</f>
        <v>0</v>
      </c>
      <c r="K204" s="173"/>
      <c r="L204" s="178"/>
      <c r="M204" s="179"/>
      <c r="N204" s="180"/>
      <c r="O204" s="180"/>
      <c r="P204" s="181">
        <f>SUM(P205:P208)</f>
        <v>0</v>
      </c>
      <c r="Q204" s="180"/>
      <c r="R204" s="181">
        <f>SUM(R205:R208)</f>
        <v>0</v>
      </c>
      <c r="S204" s="180"/>
      <c r="T204" s="182">
        <f>SUM(T205:T208)</f>
        <v>0</v>
      </c>
      <c r="AR204" s="183" t="s">
        <v>79</v>
      </c>
      <c r="AT204" s="184" t="s">
        <v>70</v>
      </c>
      <c r="AU204" s="184" t="s">
        <v>79</v>
      </c>
      <c r="AY204" s="183" t="s">
        <v>132</v>
      </c>
      <c r="BK204" s="185">
        <f>SUM(BK205:BK208)</f>
        <v>0</v>
      </c>
    </row>
    <row r="205" spans="1:65" s="2" customFormat="1" ht="16.5" customHeight="1">
      <c r="A205" s="35"/>
      <c r="B205" s="36"/>
      <c r="C205" s="188" t="s">
        <v>640</v>
      </c>
      <c r="D205" s="188" t="s">
        <v>135</v>
      </c>
      <c r="E205" s="189" t="s">
        <v>1447</v>
      </c>
      <c r="F205" s="190" t="s">
        <v>1448</v>
      </c>
      <c r="G205" s="191" t="s">
        <v>182</v>
      </c>
      <c r="H205" s="192">
        <v>3.85</v>
      </c>
      <c r="I205" s="193"/>
      <c r="J205" s="194">
        <f>ROUND(I205*H205,2)</f>
        <v>0</v>
      </c>
      <c r="K205" s="190" t="s">
        <v>19</v>
      </c>
      <c r="L205" s="40"/>
      <c r="M205" s="195" t="s">
        <v>19</v>
      </c>
      <c r="N205" s="196" t="s">
        <v>42</v>
      </c>
      <c r="O205" s="65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139</v>
      </c>
      <c r="AT205" s="199" t="s">
        <v>135</v>
      </c>
      <c r="AU205" s="199" t="s">
        <v>81</v>
      </c>
      <c r="AY205" s="18" t="s">
        <v>132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8" t="s">
        <v>79</v>
      </c>
      <c r="BK205" s="200">
        <f>ROUND(I205*H205,2)</f>
        <v>0</v>
      </c>
      <c r="BL205" s="18" t="s">
        <v>139</v>
      </c>
      <c r="BM205" s="199" t="s">
        <v>1449</v>
      </c>
    </row>
    <row r="206" spans="1:65" s="2" customFormat="1" ht="16.5" customHeight="1">
      <c r="A206" s="35"/>
      <c r="B206" s="36"/>
      <c r="C206" s="188" t="s">
        <v>645</v>
      </c>
      <c r="D206" s="188" t="s">
        <v>135</v>
      </c>
      <c r="E206" s="189" t="s">
        <v>1450</v>
      </c>
      <c r="F206" s="190" t="s">
        <v>1451</v>
      </c>
      <c r="G206" s="191" t="s">
        <v>182</v>
      </c>
      <c r="H206" s="192">
        <v>3.92</v>
      </c>
      <c r="I206" s="193"/>
      <c r="J206" s="194">
        <f>ROUND(I206*H206,2)</f>
        <v>0</v>
      </c>
      <c r="K206" s="190" t="s">
        <v>19</v>
      </c>
      <c r="L206" s="40"/>
      <c r="M206" s="195" t="s">
        <v>19</v>
      </c>
      <c r="N206" s="196" t="s">
        <v>42</v>
      </c>
      <c r="O206" s="65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139</v>
      </c>
      <c r="AT206" s="199" t="s">
        <v>135</v>
      </c>
      <c r="AU206" s="199" t="s">
        <v>81</v>
      </c>
      <c r="AY206" s="18" t="s">
        <v>132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8" t="s">
        <v>79</v>
      </c>
      <c r="BK206" s="200">
        <f>ROUND(I206*H206,2)</f>
        <v>0</v>
      </c>
      <c r="BL206" s="18" t="s">
        <v>139</v>
      </c>
      <c r="BM206" s="199" t="s">
        <v>1452</v>
      </c>
    </row>
    <row r="207" spans="1:65" s="2" customFormat="1" ht="16.5" customHeight="1">
      <c r="A207" s="35"/>
      <c r="B207" s="36"/>
      <c r="C207" s="188" t="s">
        <v>650</v>
      </c>
      <c r="D207" s="188" t="s">
        <v>135</v>
      </c>
      <c r="E207" s="189" t="s">
        <v>1453</v>
      </c>
      <c r="F207" s="190" t="s">
        <v>1454</v>
      </c>
      <c r="G207" s="191" t="s">
        <v>174</v>
      </c>
      <c r="H207" s="192">
        <v>2996.86</v>
      </c>
      <c r="I207" s="193"/>
      <c r="J207" s="194">
        <f>ROUND(I207*H207,2)</f>
        <v>0</v>
      </c>
      <c r="K207" s="190" t="s">
        <v>19</v>
      </c>
      <c r="L207" s="40"/>
      <c r="M207" s="195" t="s">
        <v>19</v>
      </c>
      <c r="N207" s="196" t="s">
        <v>42</v>
      </c>
      <c r="O207" s="65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9" t="s">
        <v>139</v>
      </c>
      <c r="AT207" s="199" t="s">
        <v>135</v>
      </c>
      <c r="AU207" s="199" t="s">
        <v>81</v>
      </c>
      <c r="AY207" s="18" t="s">
        <v>132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8" t="s">
        <v>79</v>
      </c>
      <c r="BK207" s="200">
        <f>ROUND(I207*H207,2)</f>
        <v>0</v>
      </c>
      <c r="BL207" s="18" t="s">
        <v>139</v>
      </c>
      <c r="BM207" s="199" t="s">
        <v>1455</v>
      </c>
    </row>
    <row r="208" spans="1:65" s="2" customFormat="1" ht="16.5" customHeight="1">
      <c r="A208" s="35"/>
      <c r="B208" s="36"/>
      <c r="C208" s="235" t="s">
        <v>655</v>
      </c>
      <c r="D208" s="235" t="s">
        <v>217</v>
      </c>
      <c r="E208" s="236" t="s">
        <v>1456</v>
      </c>
      <c r="F208" s="237" t="s">
        <v>1457</v>
      </c>
      <c r="G208" s="238" t="s">
        <v>174</v>
      </c>
      <c r="H208" s="239">
        <v>3895.9180000000001</v>
      </c>
      <c r="I208" s="240"/>
      <c r="J208" s="241">
        <f>ROUND(I208*H208,2)</f>
        <v>0</v>
      </c>
      <c r="K208" s="237" t="s">
        <v>19</v>
      </c>
      <c r="L208" s="242"/>
      <c r="M208" s="243" t="s">
        <v>19</v>
      </c>
      <c r="N208" s="244" t="s">
        <v>42</v>
      </c>
      <c r="O208" s="65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9" t="s">
        <v>208</v>
      </c>
      <c r="AT208" s="199" t="s">
        <v>217</v>
      </c>
      <c r="AU208" s="199" t="s">
        <v>81</v>
      </c>
      <c r="AY208" s="18" t="s">
        <v>132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8" t="s">
        <v>79</v>
      </c>
      <c r="BK208" s="200">
        <f>ROUND(I208*H208,2)</f>
        <v>0</v>
      </c>
      <c r="BL208" s="18" t="s">
        <v>139</v>
      </c>
      <c r="BM208" s="199" t="s">
        <v>1458</v>
      </c>
    </row>
    <row r="209" spans="1:65" s="12" customFormat="1" ht="22.9" customHeight="1">
      <c r="B209" s="172"/>
      <c r="C209" s="173"/>
      <c r="D209" s="174" t="s">
        <v>70</v>
      </c>
      <c r="E209" s="186" t="s">
        <v>144</v>
      </c>
      <c r="F209" s="186" t="s">
        <v>1459</v>
      </c>
      <c r="G209" s="173"/>
      <c r="H209" s="173"/>
      <c r="I209" s="176"/>
      <c r="J209" s="187">
        <f>BK209</f>
        <v>0</v>
      </c>
      <c r="K209" s="173"/>
      <c r="L209" s="178"/>
      <c r="M209" s="179"/>
      <c r="N209" s="180"/>
      <c r="O209" s="180"/>
      <c r="P209" s="181">
        <f>SUM(P210:P225)</f>
        <v>0</v>
      </c>
      <c r="Q209" s="180"/>
      <c r="R209" s="181">
        <f>SUM(R210:R225)</f>
        <v>0</v>
      </c>
      <c r="S209" s="180"/>
      <c r="T209" s="182">
        <f>SUM(T210:T225)</f>
        <v>0</v>
      </c>
      <c r="AR209" s="183" t="s">
        <v>79</v>
      </c>
      <c r="AT209" s="184" t="s">
        <v>70</v>
      </c>
      <c r="AU209" s="184" t="s">
        <v>79</v>
      </c>
      <c r="AY209" s="183" t="s">
        <v>132</v>
      </c>
      <c r="BK209" s="185">
        <f>SUM(BK210:BK225)</f>
        <v>0</v>
      </c>
    </row>
    <row r="210" spans="1:65" s="2" customFormat="1" ht="16.5" customHeight="1">
      <c r="A210" s="35"/>
      <c r="B210" s="36"/>
      <c r="C210" s="188" t="s">
        <v>660</v>
      </c>
      <c r="D210" s="188" t="s">
        <v>135</v>
      </c>
      <c r="E210" s="189" t="s">
        <v>1460</v>
      </c>
      <c r="F210" s="190" t="s">
        <v>1461</v>
      </c>
      <c r="G210" s="191" t="s">
        <v>182</v>
      </c>
      <c r="H210" s="192">
        <v>4.3899999999999997</v>
      </c>
      <c r="I210" s="193"/>
      <c r="J210" s="194">
        <f t="shared" ref="J210:J223" si="10">ROUND(I210*H210,2)</f>
        <v>0</v>
      </c>
      <c r="K210" s="190" t="s">
        <v>19</v>
      </c>
      <c r="L210" s="40"/>
      <c r="M210" s="195" t="s">
        <v>19</v>
      </c>
      <c r="N210" s="196" t="s">
        <v>42</v>
      </c>
      <c r="O210" s="65"/>
      <c r="P210" s="197">
        <f t="shared" ref="P210:P223" si="11">O210*H210</f>
        <v>0</v>
      </c>
      <c r="Q210" s="197">
        <v>0</v>
      </c>
      <c r="R210" s="197">
        <f t="shared" ref="R210:R223" si="12">Q210*H210</f>
        <v>0</v>
      </c>
      <c r="S210" s="197">
        <v>0</v>
      </c>
      <c r="T210" s="198">
        <f t="shared" ref="T210:T223" si="13"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9" t="s">
        <v>139</v>
      </c>
      <c r="AT210" s="199" t="s">
        <v>135</v>
      </c>
      <c r="AU210" s="199" t="s">
        <v>81</v>
      </c>
      <c r="AY210" s="18" t="s">
        <v>132</v>
      </c>
      <c r="BE210" s="200">
        <f t="shared" ref="BE210:BE223" si="14">IF(N210="základní",J210,0)</f>
        <v>0</v>
      </c>
      <c r="BF210" s="200">
        <f t="shared" ref="BF210:BF223" si="15">IF(N210="snížená",J210,0)</f>
        <v>0</v>
      </c>
      <c r="BG210" s="200">
        <f t="shared" ref="BG210:BG223" si="16">IF(N210="zákl. přenesená",J210,0)</f>
        <v>0</v>
      </c>
      <c r="BH210" s="200">
        <f t="shared" ref="BH210:BH223" si="17">IF(N210="sníž. přenesená",J210,0)</f>
        <v>0</v>
      </c>
      <c r="BI210" s="200">
        <f t="shared" ref="BI210:BI223" si="18">IF(N210="nulová",J210,0)</f>
        <v>0</v>
      </c>
      <c r="BJ210" s="18" t="s">
        <v>79</v>
      </c>
      <c r="BK210" s="200">
        <f t="shared" ref="BK210:BK223" si="19">ROUND(I210*H210,2)</f>
        <v>0</v>
      </c>
      <c r="BL210" s="18" t="s">
        <v>139</v>
      </c>
      <c r="BM210" s="199" t="s">
        <v>1462</v>
      </c>
    </row>
    <row r="211" spans="1:65" s="2" customFormat="1" ht="16.5" customHeight="1">
      <c r="A211" s="35"/>
      <c r="B211" s="36"/>
      <c r="C211" s="188" t="s">
        <v>664</v>
      </c>
      <c r="D211" s="188" t="s">
        <v>135</v>
      </c>
      <c r="E211" s="189" t="s">
        <v>1463</v>
      </c>
      <c r="F211" s="190" t="s">
        <v>1464</v>
      </c>
      <c r="G211" s="191" t="s">
        <v>174</v>
      </c>
      <c r="H211" s="192">
        <v>31.2</v>
      </c>
      <c r="I211" s="193"/>
      <c r="J211" s="194">
        <f t="shared" si="10"/>
        <v>0</v>
      </c>
      <c r="K211" s="190" t="s">
        <v>19</v>
      </c>
      <c r="L211" s="40"/>
      <c r="M211" s="195" t="s">
        <v>19</v>
      </c>
      <c r="N211" s="196" t="s">
        <v>42</v>
      </c>
      <c r="O211" s="65"/>
      <c r="P211" s="197">
        <f t="shared" si="11"/>
        <v>0</v>
      </c>
      <c r="Q211" s="197">
        <v>0</v>
      </c>
      <c r="R211" s="197">
        <f t="shared" si="12"/>
        <v>0</v>
      </c>
      <c r="S211" s="197">
        <v>0</v>
      </c>
      <c r="T211" s="198">
        <f t="shared" si="1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139</v>
      </c>
      <c r="AT211" s="199" t="s">
        <v>135</v>
      </c>
      <c r="AU211" s="199" t="s">
        <v>81</v>
      </c>
      <c r="AY211" s="18" t="s">
        <v>132</v>
      </c>
      <c r="BE211" s="200">
        <f t="shared" si="14"/>
        <v>0</v>
      </c>
      <c r="BF211" s="200">
        <f t="shared" si="15"/>
        <v>0</v>
      </c>
      <c r="BG211" s="200">
        <f t="shared" si="16"/>
        <v>0</v>
      </c>
      <c r="BH211" s="200">
        <f t="shared" si="17"/>
        <v>0</v>
      </c>
      <c r="BI211" s="200">
        <f t="shared" si="18"/>
        <v>0</v>
      </c>
      <c r="BJ211" s="18" t="s">
        <v>79</v>
      </c>
      <c r="BK211" s="200">
        <f t="shared" si="19"/>
        <v>0</v>
      </c>
      <c r="BL211" s="18" t="s">
        <v>139</v>
      </c>
      <c r="BM211" s="199" t="s">
        <v>1465</v>
      </c>
    </row>
    <row r="212" spans="1:65" s="2" customFormat="1" ht="16.5" customHeight="1">
      <c r="A212" s="35"/>
      <c r="B212" s="36"/>
      <c r="C212" s="188" t="s">
        <v>668</v>
      </c>
      <c r="D212" s="188" t="s">
        <v>135</v>
      </c>
      <c r="E212" s="189" t="s">
        <v>1466</v>
      </c>
      <c r="F212" s="190" t="s">
        <v>1467</v>
      </c>
      <c r="G212" s="191" t="s">
        <v>174</v>
      </c>
      <c r="H212" s="192">
        <v>31.2</v>
      </c>
      <c r="I212" s="193"/>
      <c r="J212" s="194">
        <f t="shared" si="10"/>
        <v>0</v>
      </c>
      <c r="K212" s="190" t="s">
        <v>19</v>
      </c>
      <c r="L212" s="40"/>
      <c r="M212" s="195" t="s">
        <v>19</v>
      </c>
      <c r="N212" s="196" t="s">
        <v>42</v>
      </c>
      <c r="O212" s="65"/>
      <c r="P212" s="197">
        <f t="shared" si="11"/>
        <v>0</v>
      </c>
      <c r="Q212" s="197">
        <v>0</v>
      </c>
      <c r="R212" s="197">
        <f t="shared" si="12"/>
        <v>0</v>
      </c>
      <c r="S212" s="197">
        <v>0</v>
      </c>
      <c r="T212" s="198">
        <f t="shared" si="1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9" t="s">
        <v>139</v>
      </c>
      <c r="AT212" s="199" t="s">
        <v>135</v>
      </c>
      <c r="AU212" s="199" t="s">
        <v>81</v>
      </c>
      <c r="AY212" s="18" t="s">
        <v>132</v>
      </c>
      <c r="BE212" s="200">
        <f t="shared" si="14"/>
        <v>0</v>
      </c>
      <c r="BF212" s="200">
        <f t="shared" si="15"/>
        <v>0</v>
      </c>
      <c r="BG212" s="200">
        <f t="shared" si="16"/>
        <v>0</v>
      </c>
      <c r="BH212" s="200">
        <f t="shared" si="17"/>
        <v>0</v>
      </c>
      <c r="BI212" s="200">
        <f t="shared" si="18"/>
        <v>0</v>
      </c>
      <c r="BJ212" s="18" t="s">
        <v>79</v>
      </c>
      <c r="BK212" s="200">
        <f t="shared" si="19"/>
        <v>0</v>
      </c>
      <c r="BL212" s="18" t="s">
        <v>139</v>
      </c>
      <c r="BM212" s="199" t="s">
        <v>1468</v>
      </c>
    </row>
    <row r="213" spans="1:65" s="2" customFormat="1" ht="16.5" customHeight="1">
      <c r="A213" s="35"/>
      <c r="B213" s="36"/>
      <c r="C213" s="188" t="s">
        <v>673</v>
      </c>
      <c r="D213" s="188" t="s">
        <v>135</v>
      </c>
      <c r="E213" s="189" t="s">
        <v>1469</v>
      </c>
      <c r="F213" s="190" t="s">
        <v>1470</v>
      </c>
      <c r="G213" s="191" t="s">
        <v>174</v>
      </c>
      <c r="H213" s="192">
        <v>31.2</v>
      </c>
      <c r="I213" s="193"/>
      <c r="J213" s="194">
        <f t="shared" si="10"/>
        <v>0</v>
      </c>
      <c r="K213" s="190" t="s">
        <v>19</v>
      </c>
      <c r="L213" s="40"/>
      <c r="M213" s="195" t="s">
        <v>19</v>
      </c>
      <c r="N213" s="196" t="s">
        <v>42</v>
      </c>
      <c r="O213" s="65"/>
      <c r="P213" s="197">
        <f t="shared" si="11"/>
        <v>0</v>
      </c>
      <c r="Q213" s="197">
        <v>0</v>
      </c>
      <c r="R213" s="197">
        <f t="shared" si="12"/>
        <v>0</v>
      </c>
      <c r="S213" s="197">
        <v>0</v>
      </c>
      <c r="T213" s="198">
        <f t="shared" si="1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9" t="s">
        <v>139</v>
      </c>
      <c r="AT213" s="199" t="s">
        <v>135</v>
      </c>
      <c r="AU213" s="199" t="s">
        <v>81</v>
      </c>
      <c r="AY213" s="18" t="s">
        <v>132</v>
      </c>
      <c r="BE213" s="200">
        <f t="shared" si="14"/>
        <v>0</v>
      </c>
      <c r="BF213" s="200">
        <f t="shared" si="15"/>
        <v>0</v>
      </c>
      <c r="BG213" s="200">
        <f t="shared" si="16"/>
        <v>0</v>
      </c>
      <c r="BH213" s="200">
        <f t="shared" si="17"/>
        <v>0</v>
      </c>
      <c r="BI213" s="200">
        <f t="shared" si="18"/>
        <v>0</v>
      </c>
      <c r="BJ213" s="18" t="s">
        <v>79</v>
      </c>
      <c r="BK213" s="200">
        <f t="shared" si="19"/>
        <v>0</v>
      </c>
      <c r="BL213" s="18" t="s">
        <v>139</v>
      </c>
      <c r="BM213" s="199" t="s">
        <v>1471</v>
      </c>
    </row>
    <row r="214" spans="1:65" s="2" customFormat="1" ht="16.5" customHeight="1">
      <c r="A214" s="35"/>
      <c r="B214" s="36"/>
      <c r="C214" s="188" t="s">
        <v>678</v>
      </c>
      <c r="D214" s="188" t="s">
        <v>135</v>
      </c>
      <c r="E214" s="189" t="s">
        <v>1472</v>
      </c>
      <c r="F214" s="190" t="s">
        <v>1473</v>
      </c>
      <c r="G214" s="191" t="s">
        <v>220</v>
      </c>
      <c r="H214" s="192">
        <v>0.17199999999999999</v>
      </c>
      <c r="I214" s="193"/>
      <c r="J214" s="194">
        <f t="shared" si="10"/>
        <v>0</v>
      </c>
      <c r="K214" s="190" t="s">
        <v>19</v>
      </c>
      <c r="L214" s="40"/>
      <c r="M214" s="195" t="s">
        <v>19</v>
      </c>
      <c r="N214" s="196" t="s">
        <v>42</v>
      </c>
      <c r="O214" s="65"/>
      <c r="P214" s="197">
        <f t="shared" si="11"/>
        <v>0</v>
      </c>
      <c r="Q214" s="197">
        <v>0</v>
      </c>
      <c r="R214" s="197">
        <f t="shared" si="12"/>
        <v>0</v>
      </c>
      <c r="S214" s="197">
        <v>0</v>
      </c>
      <c r="T214" s="198">
        <f t="shared" si="1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139</v>
      </c>
      <c r="AT214" s="199" t="s">
        <v>135</v>
      </c>
      <c r="AU214" s="199" t="s">
        <v>81</v>
      </c>
      <c r="AY214" s="18" t="s">
        <v>132</v>
      </c>
      <c r="BE214" s="200">
        <f t="shared" si="14"/>
        <v>0</v>
      </c>
      <c r="BF214" s="200">
        <f t="shared" si="15"/>
        <v>0</v>
      </c>
      <c r="BG214" s="200">
        <f t="shared" si="16"/>
        <v>0</v>
      </c>
      <c r="BH214" s="200">
        <f t="shared" si="17"/>
        <v>0</v>
      </c>
      <c r="BI214" s="200">
        <f t="shared" si="18"/>
        <v>0</v>
      </c>
      <c r="BJ214" s="18" t="s">
        <v>79</v>
      </c>
      <c r="BK214" s="200">
        <f t="shared" si="19"/>
        <v>0</v>
      </c>
      <c r="BL214" s="18" t="s">
        <v>139</v>
      </c>
      <c r="BM214" s="199" t="s">
        <v>1474</v>
      </c>
    </row>
    <row r="215" spans="1:65" s="2" customFormat="1" ht="16.5" customHeight="1">
      <c r="A215" s="35"/>
      <c r="B215" s="36"/>
      <c r="C215" s="188" t="s">
        <v>683</v>
      </c>
      <c r="D215" s="188" t="s">
        <v>135</v>
      </c>
      <c r="E215" s="189" t="s">
        <v>1475</v>
      </c>
      <c r="F215" s="190" t="s">
        <v>1476</v>
      </c>
      <c r="G215" s="191" t="s">
        <v>346</v>
      </c>
      <c r="H215" s="192">
        <v>146</v>
      </c>
      <c r="I215" s="193"/>
      <c r="J215" s="194">
        <f t="shared" si="10"/>
        <v>0</v>
      </c>
      <c r="K215" s="190" t="s">
        <v>19</v>
      </c>
      <c r="L215" s="40"/>
      <c r="M215" s="195" t="s">
        <v>19</v>
      </c>
      <c r="N215" s="196" t="s">
        <v>42</v>
      </c>
      <c r="O215" s="65"/>
      <c r="P215" s="197">
        <f t="shared" si="11"/>
        <v>0</v>
      </c>
      <c r="Q215" s="197">
        <v>0</v>
      </c>
      <c r="R215" s="197">
        <f t="shared" si="12"/>
        <v>0</v>
      </c>
      <c r="S215" s="197">
        <v>0</v>
      </c>
      <c r="T215" s="198">
        <f t="shared" si="1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139</v>
      </c>
      <c r="AT215" s="199" t="s">
        <v>135</v>
      </c>
      <c r="AU215" s="199" t="s">
        <v>81</v>
      </c>
      <c r="AY215" s="18" t="s">
        <v>132</v>
      </c>
      <c r="BE215" s="200">
        <f t="shared" si="14"/>
        <v>0</v>
      </c>
      <c r="BF215" s="200">
        <f t="shared" si="15"/>
        <v>0</v>
      </c>
      <c r="BG215" s="200">
        <f t="shared" si="16"/>
        <v>0</v>
      </c>
      <c r="BH215" s="200">
        <f t="shared" si="17"/>
        <v>0</v>
      </c>
      <c r="BI215" s="200">
        <f t="shared" si="18"/>
        <v>0</v>
      </c>
      <c r="BJ215" s="18" t="s">
        <v>79</v>
      </c>
      <c r="BK215" s="200">
        <f t="shared" si="19"/>
        <v>0</v>
      </c>
      <c r="BL215" s="18" t="s">
        <v>139</v>
      </c>
      <c r="BM215" s="199" t="s">
        <v>1477</v>
      </c>
    </row>
    <row r="216" spans="1:65" s="2" customFormat="1" ht="16.5" customHeight="1">
      <c r="A216" s="35"/>
      <c r="B216" s="36"/>
      <c r="C216" s="235" t="s">
        <v>688</v>
      </c>
      <c r="D216" s="235" t="s">
        <v>217</v>
      </c>
      <c r="E216" s="236" t="s">
        <v>1478</v>
      </c>
      <c r="F216" s="237" t="s">
        <v>1479</v>
      </c>
      <c r="G216" s="238" t="s">
        <v>220</v>
      </c>
      <c r="H216" s="239">
        <v>0.79</v>
      </c>
      <c r="I216" s="240"/>
      <c r="J216" s="241">
        <f t="shared" si="10"/>
        <v>0</v>
      </c>
      <c r="K216" s="237" t="s">
        <v>19</v>
      </c>
      <c r="L216" s="242"/>
      <c r="M216" s="243" t="s">
        <v>19</v>
      </c>
      <c r="N216" s="244" t="s">
        <v>42</v>
      </c>
      <c r="O216" s="65"/>
      <c r="P216" s="197">
        <f t="shared" si="11"/>
        <v>0</v>
      </c>
      <c r="Q216" s="197">
        <v>0</v>
      </c>
      <c r="R216" s="197">
        <f t="shared" si="12"/>
        <v>0</v>
      </c>
      <c r="S216" s="197">
        <v>0</v>
      </c>
      <c r="T216" s="198">
        <f t="shared" si="1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9" t="s">
        <v>208</v>
      </c>
      <c r="AT216" s="199" t="s">
        <v>217</v>
      </c>
      <c r="AU216" s="199" t="s">
        <v>81</v>
      </c>
      <c r="AY216" s="18" t="s">
        <v>132</v>
      </c>
      <c r="BE216" s="200">
        <f t="shared" si="14"/>
        <v>0</v>
      </c>
      <c r="BF216" s="200">
        <f t="shared" si="15"/>
        <v>0</v>
      </c>
      <c r="BG216" s="200">
        <f t="shared" si="16"/>
        <v>0</v>
      </c>
      <c r="BH216" s="200">
        <f t="shared" si="17"/>
        <v>0</v>
      </c>
      <c r="BI216" s="200">
        <f t="shared" si="18"/>
        <v>0</v>
      </c>
      <c r="BJ216" s="18" t="s">
        <v>79</v>
      </c>
      <c r="BK216" s="200">
        <f t="shared" si="19"/>
        <v>0</v>
      </c>
      <c r="BL216" s="18" t="s">
        <v>139</v>
      </c>
      <c r="BM216" s="199" t="s">
        <v>1480</v>
      </c>
    </row>
    <row r="217" spans="1:65" s="2" customFormat="1" ht="16.5" customHeight="1">
      <c r="A217" s="35"/>
      <c r="B217" s="36"/>
      <c r="C217" s="188" t="s">
        <v>693</v>
      </c>
      <c r="D217" s="188" t="s">
        <v>135</v>
      </c>
      <c r="E217" s="189" t="s">
        <v>1481</v>
      </c>
      <c r="F217" s="190" t="s">
        <v>1482</v>
      </c>
      <c r="G217" s="191" t="s">
        <v>346</v>
      </c>
      <c r="H217" s="192">
        <v>54</v>
      </c>
      <c r="I217" s="193"/>
      <c r="J217" s="194">
        <f t="shared" si="10"/>
        <v>0</v>
      </c>
      <c r="K217" s="190" t="s">
        <v>19</v>
      </c>
      <c r="L217" s="40"/>
      <c r="M217" s="195" t="s">
        <v>19</v>
      </c>
      <c r="N217" s="196" t="s">
        <v>42</v>
      </c>
      <c r="O217" s="65"/>
      <c r="P217" s="197">
        <f t="shared" si="11"/>
        <v>0</v>
      </c>
      <c r="Q217" s="197">
        <v>0</v>
      </c>
      <c r="R217" s="197">
        <f t="shared" si="12"/>
        <v>0</v>
      </c>
      <c r="S217" s="197">
        <v>0</v>
      </c>
      <c r="T217" s="198">
        <f t="shared" si="1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139</v>
      </c>
      <c r="AT217" s="199" t="s">
        <v>135</v>
      </c>
      <c r="AU217" s="199" t="s">
        <v>81</v>
      </c>
      <c r="AY217" s="18" t="s">
        <v>132</v>
      </c>
      <c r="BE217" s="200">
        <f t="shared" si="14"/>
        <v>0</v>
      </c>
      <c r="BF217" s="200">
        <f t="shared" si="15"/>
        <v>0</v>
      </c>
      <c r="BG217" s="200">
        <f t="shared" si="16"/>
        <v>0</v>
      </c>
      <c r="BH217" s="200">
        <f t="shared" si="17"/>
        <v>0</v>
      </c>
      <c r="BI217" s="200">
        <f t="shared" si="18"/>
        <v>0</v>
      </c>
      <c r="BJ217" s="18" t="s">
        <v>79</v>
      </c>
      <c r="BK217" s="200">
        <f t="shared" si="19"/>
        <v>0</v>
      </c>
      <c r="BL217" s="18" t="s">
        <v>139</v>
      </c>
      <c r="BM217" s="199" t="s">
        <v>1483</v>
      </c>
    </row>
    <row r="218" spans="1:65" s="2" customFormat="1" ht="16.5" customHeight="1">
      <c r="A218" s="35"/>
      <c r="B218" s="36"/>
      <c r="C218" s="235" t="s">
        <v>698</v>
      </c>
      <c r="D218" s="235" t="s">
        <v>217</v>
      </c>
      <c r="E218" s="236" t="s">
        <v>1484</v>
      </c>
      <c r="F218" s="237" t="s">
        <v>1485</v>
      </c>
      <c r="G218" s="238" t="s">
        <v>220</v>
      </c>
      <c r="H218" s="239">
        <v>0.79</v>
      </c>
      <c r="I218" s="240"/>
      <c r="J218" s="241">
        <f t="shared" si="10"/>
        <v>0</v>
      </c>
      <c r="K218" s="237" t="s">
        <v>19</v>
      </c>
      <c r="L218" s="242"/>
      <c r="M218" s="243" t="s">
        <v>19</v>
      </c>
      <c r="N218" s="244" t="s">
        <v>42</v>
      </c>
      <c r="O218" s="65"/>
      <c r="P218" s="197">
        <f t="shared" si="11"/>
        <v>0</v>
      </c>
      <c r="Q218" s="197">
        <v>0</v>
      </c>
      <c r="R218" s="197">
        <f t="shared" si="12"/>
        <v>0</v>
      </c>
      <c r="S218" s="197">
        <v>0</v>
      </c>
      <c r="T218" s="198">
        <f t="shared" si="1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9" t="s">
        <v>208</v>
      </c>
      <c r="AT218" s="199" t="s">
        <v>217</v>
      </c>
      <c r="AU218" s="199" t="s">
        <v>81</v>
      </c>
      <c r="AY218" s="18" t="s">
        <v>132</v>
      </c>
      <c r="BE218" s="200">
        <f t="shared" si="14"/>
        <v>0</v>
      </c>
      <c r="BF218" s="200">
        <f t="shared" si="15"/>
        <v>0</v>
      </c>
      <c r="BG218" s="200">
        <f t="shared" si="16"/>
        <v>0</v>
      </c>
      <c r="BH218" s="200">
        <f t="shared" si="17"/>
        <v>0</v>
      </c>
      <c r="BI218" s="200">
        <f t="shared" si="18"/>
        <v>0</v>
      </c>
      <c r="BJ218" s="18" t="s">
        <v>79</v>
      </c>
      <c r="BK218" s="200">
        <f t="shared" si="19"/>
        <v>0</v>
      </c>
      <c r="BL218" s="18" t="s">
        <v>139</v>
      </c>
      <c r="BM218" s="199" t="s">
        <v>1486</v>
      </c>
    </row>
    <row r="219" spans="1:65" s="2" customFormat="1" ht="16.5" customHeight="1">
      <c r="A219" s="35"/>
      <c r="B219" s="36"/>
      <c r="C219" s="188" t="s">
        <v>703</v>
      </c>
      <c r="D219" s="188" t="s">
        <v>135</v>
      </c>
      <c r="E219" s="189" t="s">
        <v>1487</v>
      </c>
      <c r="F219" s="190" t="s">
        <v>1488</v>
      </c>
      <c r="G219" s="191" t="s">
        <v>346</v>
      </c>
      <c r="H219" s="192">
        <v>52</v>
      </c>
      <c r="I219" s="193"/>
      <c r="J219" s="194">
        <f t="shared" si="10"/>
        <v>0</v>
      </c>
      <c r="K219" s="190" t="s">
        <v>19</v>
      </c>
      <c r="L219" s="40"/>
      <c r="M219" s="195" t="s">
        <v>19</v>
      </c>
      <c r="N219" s="196" t="s">
        <v>42</v>
      </c>
      <c r="O219" s="65"/>
      <c r="P219" s="197">
        <f t="shared" si="11"/>
        <v>0</v>
      </c>
      <c r="Q219" s="197">
        <v>0</v>
      </c>
      <c r="R219" s="197">
        <f t="shared" si="12"/>
        <v>0</v>
      </c>
      <c r="S219" s="197">
        <v>0</v>
      </c>
      <c r="T219" s="198">
        <f t="shared" si="1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9" t="s">
        <v>139</v>
      </c>
      <c r="AT219" s="199" t="s">
        <v>135</v>
      </c>
      <c r="AU219" s="199" t="s">
        <v>81</v>
      </c>
      <c r="AY219" s="18" t="s">
        <v>132</v>
      </c>
      <c r="BE219" s="200">
        <f t="shared" si="14"/>
        <v>0</v>
      </c>
      <c r="BF219" s="200">
        <f t="shared" si="15"/>
        <v>0</v>
      </c>
      <c r="BG219" s="200">
        <f t="shared" si="16"/>
        <v>0</v>
      </c>
      <c r="BH219" s="200">
        <f t="shared" si="17"/>
        <v>0</v>
      </c>
      <c r="BI219" s="200">
        <f t="shared" si="18"/>
        <v>0</v>
      </c>
      <c r="BJ219" s="18" t="s">
        <v>79</v>
      </c>
      <c r="BK219" s="200">
        <f t="shared" si="19"/>
        <v>0</v>
      </c>
      <c r="BL219" s="18" t="s">
        <v>139</v>
      </c>
      <c r="BM219" s="199" t="s">
        <v>1489</v>
      </c>
    </row>
    <row r="220" spans="1:65" s="2" customFormat="1" ht="16.5" customHeight="1">
      <c r="A220" s="35"/>
      <c r="B220" s="36"/>
      <c r="C220" s="235" t="s">
        <v>707</v>
      </c>
      <c r="D220" s="235" t="s">
        <v>217</v>
      </c>
      <c r="E220" s="236" t="s">
        <v>1490</v>
      </c>
      <c r="F220" s="237" t="s">
        <v>1491</v>
      </c>
      <c r="G220" s="238" t="s">
        <v>346</v>
      </c>
      <c r="H220" s="239">
        <v>52</v>
      </c>
      <c r="I220" s="240"/>
      <c r="J220" s="241">
        <f t="shared" si="10"/>
        <v>0</v>
      </c>
      <c r="K220" s="237" t="s">
        <v>19</v>
      </c>
      <c r="L220" s="242"/>
      <c r="M220" s="243" t="s">
        <v>19</v>
      </c>
      <c r="N220" s="244" t="s">
        <v>42</v>
      </c>
      <c r="O220" s="65"/>
      <c r="P220" s="197">
        <f t="shared" si="11"/>
        <v>0</v>
      </c>
      <c r="Q220" s="197">
        <v>0</v>
      </c>
      <c r="R220" s="197">
        <f t="shared" si="12"/>
        <v>0</v>
      </c>
      <c r="S220" s="197">
        <v>0</v>
      </c>
      <c r="T220" s="198">
        <f t="shared" si="1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208</v>
      </c>
      <c r="AT220" s="199" t="s">
        <v>217</v>
      </c>
      <c r="AU220" s="199" t="s">
        <v>81</v>
      </c>
      <c r="AY220" s="18" t="s">
        <v>132</v>
      </c>
      <c r="BE220" s="200">
        <f t="shared" si="14"/>
        <v>0</v>
      </c>
      <c r="BF220" s="200">
        <f t="shared" si="15"/>
        <v>0</v>
      </c>
      <c r="BG220" s="200">
        <f t="shared" si="16"/>
        <v>0</v>
      </c>
      <c r="BH220" s="200">
        <f t="shared" si="17"/>
        <v>0</v>
      </c>
      <c r="BI220" s="200">
        <f t="shared" si="18"/>
        <v>0</v>
      </c>
      <c r="BJ220" s="18" t="s">
        <v>79</v>
      </c>
      <c r="BK220" s="200">
        <f t="shared" si="19"/>
        <v>0</v>
      </c>
      <c r="BL220" s="18" t="s">
        <v>139</v>
      </c>
      <c r="BM220" s="199" t="s">
        <v>1492</v>
      </c>
    </row>
    <row r="221" spans="1:65" s="2" customFormat="1" ht="16.5" customHeight="1">
      <c r="A221" s="35"/>
      <c r="B221" s="36"/>
      <c r="C221" s="188" t="s">
        <v>711</v>
      </c>
      <c r="D221" s="188" t="s">
        <v>135</v>
      </c>
      <c r="E221" s="189" t="s">
        <v>1493</v>
      </c>
      <c r="F221" s="190" t="s">
        <v>1494</v>
      </c>
      <c r="G221" s="191" t="s">
        <v>252</v>
      </c>
      <c r="H221" s="192">
        <v>127.5</v>
      </c>
      <c r="I221" s="193"/>
      <c r="J221" s="194">
        <f t="shared" si="10"/>
        <v>0</v>
      </c>
      <c r="K221" s="190" t="s">
        <v>19</v>
      </c>
      <c r="L221" s="40"/>
      <c r="M221" s="195" t="s">
        <v>19</v>
      </c>
      <c r="N221" s="196" t="s">
        <v>42</v>
      </c>
      <c r="O221" s="65"/>
      <c r="P221" s="197">
        <f t="shared" si="11"/>
        <v>0</v>
      </c>
      <c r="Q221" s="197">
        <v>0</v>
      </c>
      <c r="R221" s="197">
        <f t="shared" si="12"/>
        <v>0</v>
      </c>
      <c r="S221" s="197">
        <v>0</v>
      </c>
      <c r="T221" s="198">
        <f t="shared" si="1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9" t="s">
        <v>139</v>
      </c>
      <c r="AT221" s="199" t="s">
        <v>135</v>
      </c>
      <c r="AU221" s="199" t="s">
        <v>81</v>
      </c>
      <c r="AY221" s="18" t="s">
        <v>132</v>
      </c>
      <c r="BE221" s="200">
        <f t="shared" si="14"/>
        <v>0</v>
      </c>
      <c r="BF221" s="200">
        <f t="shared" si="15"/>
        <v>0</v>
      </c>
      <c r="BG221" s="200">
        <f t="shared" si="16"/>
        <v>0</v>
      </c>
      <c r="BH221" s="200">
        <f t="shared" si="17"/>
        <v>0</v>
      </c>
      <c r="BI221" s="200">
        <f t="shared" si="18"/>
        <v>0</v>
      </c>
      <c r="BJ221" s="18" t="s">
        <v>79</v>
      </c>
      <c r="BK221" s="200">
        <f t="shared" si="19"/>
        <v>0</v>
      </c>
      <c r="BL221" s="18" t="s">
        <v>139</v>
      </c>
      <c r="BM221" s="199" t="s">
        <v>1495</v>
      </c>
    </row>
    <row r="222" spans="1:65" s="2" customFormat="1" ht="21.75" customHeight="1">
      <c r="A222" s="35"/>
      <c r="B222" s="36"/>
      <c r="C222" s="235" t="s">
        <v>715</v>
      </c>
      <c r="D222" s="235" t="s">
        <v>217</v>
      </c>
      <c r="E222" s="236" t="s">
        <v>1496</v>
      </c>
      <c r="F222" s="237" t="s">
        <v>1497</v>
      </c>
      <c r="G222" s="238" t="s">
        <v>945</v>
      </c>
      <c r="H222" s="239">
        <v>52</v>
      </c>
      <c r="I222" s="240"/>
      <c r="J222" s="241">
        <f t="shared" si="10"/>
        <v>0</v>
      </c>
      <c r="K222" s="237" t="s">
        <v>19</v>
      </c>
      <c r="L222" s="242"/>
      <c r="M222" s="243" t="s">
        <v>19</v>
      </c>
      <c r="N222" s="244" t="s">
        <v>42</v>
      </c>
      <c r="O222" s="65"/>
      <c r="P222" s="197">
        <f t="shared" si="11"/>
        <v>0</v>
      </c>
      <c r="Q222" s="197">
        <v>0</v>
      </c>
      <c r="R222" s="197">
        <f t="shared" si="12"/>
        <v>0</v>
      </c>
      <c r="S222" s="197">
        <v>0</v>
      </c>
      <c r="T222" s="198">
        <f t="shared" si="1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9" t="s">
        <v>208</v>
      </c>
      <c r="AT222" s="199" t="s">
        <v>217</v>
      </c>
      <c r="AU222" s="199" t="s">
        <v>81</v>
      </c>
      <c r="AY222" s="18" t="s">
        <v>132</v>
      </c>
      <c r="BE222" s="200">
        <f t="shared" si="14"/>
        <v>0</v>
      </c>
      <c r="BF222" s="200">
        <f t="shared" si="15"/>
        <v>0</v>
      </c>
      <c r="BG222" s="200">
        <f t="shared" si="16"/>
        <v>0</v>
      </c>
      <c r="BH222" s="200">
        <f t="shared" si="17"/>
        <v>0</v>
      </c>
      <c r="BI222" s="200">
        <f t="shared" si="18"/>
        <v>0</v>
      </c>
      <c r="BJ222" s="18" t="s">
        <v>79</v>
      </c>
      <c r="BK222" s="200">
        <f t="shared" si="19"/>
        <v>0</v>
      </c>
      <c r="BL222" s="18" t="s">
        <v>139</v>
      </c>
      <c r="BM222" s="199" t="s">
        <v>1498</v>
      </c>
    </row>
    <row r="223" spans="1:65" s="2" customFormat="1" ht="16.5" customHeight="1">
      <c r="A223" s="35"/>
      <c r="B223" s="36"/>
      <c r="C223" s="188" t="s">
        <v>720</v>
      </c>
      <c r="D223" s="188" t="s">
        <v>135</v>
      </c>
      <c r="E223" s="189" t="s">
        <v>1499</v>
      </c>
      <c r="F223" s="190" t="s">
        <v>1500</v>
      </c>
      <c r="G223" s="191" t="s">
        <v>182</v>
      </c>
      <c r="H223" s="192">
        <v>81.23</v>
      </c>
      <c r="I223" s="193"/>
      <c r="J223" s="194">
        <f t="shared" si="10"/>
        <v>0</v>
      </c>
      <c r="K223" s="190" t="s">
        <v>19</v>
      </c>
      <c r="L223" s="40"/>
      <c r="M223" s="195" t="s">
        <v>19</v>
      </c>
      <c r="N223" s="196" t="s">
        <v>42</v>
      </c>
      <c r="O223" s="65"/>
      <c r="P223" s="197">
        <f t="shared" si="11"/>
        <v>0</v>
      </c>
      <c r="Q223" s="197">
        <v>0</v>
      </c>
      <c r="R223" s="197">
        <f t="shared" si="12"/>
        <v>0</v>
      </c>
      <c r="S223" s="197">
        <v>0</v>
      </c>
      <c r="T223" s="198">
        <f t="shared" si="1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139</v>
      </c>
      <c r="AT223" s="199" t="s">
        <v>135</v>
      </c>
      <c r="AU223" s="199" t="s">
        <v>81</v>
      </c>
      <c r="AY223" s="18" t="s">
        <v>132</v>
      </c>
      <c r="BE223" s="200">
        <f t="shared" si="14"/>
        <v>0</v>
      </c>
      <c r="BF223" s="200">
        <f t="shared" si="15"/>
        <v>0</v>
      </c>
      <c r="BG223" s="200">
        <f t="shared" si="16"/>
        <v>0</v>
      </c>
      <c r="BH223" s="200">
        <f t="shared" si="17"/>
        <v>0</v>
      </c>
      <c r="BI223" s="200">
        <f t="shared" si="18"/>
        <v>0</v>
      </c>
      <c r="BJ223" s="18" t="s">
        <v>79</v>
      </c>
      <c r="BK223" s="200">
        <f t="shared" si="19"/>
        <v>0</v>
      </c>
      <c r="BL223" s="18" t="s">
        <v>139</v>
      </c>
      <c r="BM223" s="199" t="s">
        <v>1501</v>
      </c>
    </row>
    <row r="224" spans="1:65" s="2" customFormat="1" ht="19.5">
      <c r="A224" s="35"/>
      <c r="B224" s="36"/>
      <c r="C224" s="37"/>
      <c r="D224" s="208" t="s">
        <v>176</v>
      </c>
      <c r="E224" s="37"/>
      <c r="F224" s="232" t="s">
        <v>1502</v>
      </c>
      <c r="G224" s="37"/>
      <c r="H224" s="37"/>
      <c r="I224" s="109"/>
      <c r="J224" s="37"/>
      <c r="K224" s="37"/>
      <c r="L224" s="40"/>
      <c r="M224" s="233"/>
      <c r="N224" s="234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176</v>
      </c>
      <c r="AU224" s="18" t="s">
        <v>81</v>
      </c>
    </row>
    <row r="225" spans="1:65" s="2" customFormat="1" ht="16.5" customHeight="1">
      <c r="A225" s="35"/>
      <c r="B225" s="36"/>
      <c r="C225" s="188" t="s">
        <v>724</v>
      </c>
      <c r="D225" s="188" t="s">
        <v>135</v>
      </c>
      <c r="E225" s="189" t="s">
        <v>1503</v>
      </c>
      <c r="F225" s="190" t="s">
        <v>1504</v>
      </c>
      <c r="G225" s="191" t="s">
        <v>252</v>
      </c>
      <c r="H225" s="192">
        <v>6</v>
      </c>
      <c r="I225" s="193"/>
      <c r="J225" s="194">
        <f>ROUND(I225*H225,2)</f>
        <v>0</v>
      </c>
      <c r="K225" s="190" t="s">
        <v>19</v>
      </c>
      <c r="L225" s="40"/>
      <c r="M225" s="195" t="s">
        <v>19</v>
      </c>
      <c r="N225" s="196" t="s">
        <v>42</v>
      </c>
      <c r="O225" s="65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9" t="s">
        <v>139</v>
      </c>
      <c r="AT225" s="199" t="s">
        <v>135</v>
      </c>
      <c r="AU225" s="199" t="s">
        <v>81</v>
      </c>
      <c r="AY225" s="18" t="s">
        <v>132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8" t="s">
        <v>79</v>
      </c>
      <c r="BK225" s="200">
        <f>ROUND(I225*H225,2)</f>
        <v>0</v>
      </c>
      <c r="BL225" s="18" t="s">
        <v>139</v>
      </c>
      <c r="BM225" s="199" t="s">
        <v>1505</v>
      </c>
    </row>
    <row r="226" spans="1:65" s="12" customFormat="1" ht="22.9" customHeight="1">
      <c r="B226" s="172"/>
      <c r="C226" s="173"/>
      <c r="D226" s="174" t="s">
        <v>70</v>
      </c>
      <c r="E226" s="186" t="s">
        <v>139</v>
      </c>
      <c r="F226" s="186" t="s">
        <v>547</v>
      </c>
      <c r="G226" s="173"/>
      <c r="H226" s="173"/>
      <c r="I226" s="176"/>
      <c r="J226" s="187">
        <f>BK226</f>
        <v>0</v>
      </c>
      <c r="K226" s="173"/>
      <c r="L226" s="178"/>
      <c r="M226" s="179"/>
      <c r="N226" s="180"/>
      <c r="O226" s="180"/>
      <c r="P226" s="181">
        <f>SUM(P227:P229)</f>
        <v>0</v>
      </c>
      <c r="Q226" s="180"/>
      <c r="R226" s="181">
        <f>SUM(R227:R229)</f>
        <v>0</v>
      </c>
      <c r="S226" s="180"/>
      <c r="T226" s="182">
        <f>SUM(T227:T229)</f>
        <v>0</v>
      </c>
      <c r="AR226" s="183" t="s">
        <v>79</v>
      </c>
      <c r="AT226" s="184" t="s">
        <v>70</v>
      </c>
      <c r="AU226" s="184" t="s">
        <v>79</v>
      </c>
      <c r="AY226" s="183" t="s">
        <v>132</v>
      </c>
      <c r="BK226" s="185">
        <f>SUM(BK227:BK229)</f>
        <v>0</v>
      </c>
    </row>
    <row r="227" spans="1:65" s="2" customFormat="1" ht="16.5" customHeight="1">
      <c r="A227" s="35"/>
      <c r="B227" s="36"/>
      <c r="C227" s="188" t="s">
        <v>729</v>
      </c>
      <c r="D227" s="188" t="s">
        <v>135</v>
      </c>
      <c r="E227" s="189" t="s">
        <v>1506</v>
      </c>
      <c r="F227" s="190" t="s">
        <v>1507</v>
      </c>
      <c r="G227" s="191" t="s">
        <v>182</v>
      </c>
      <c r="H227" s="192">
        <v>152.5</v>
      </c>
      <c r="I227" s="193"/>
      <c r="J227" s="194">
        <f>ROUND(I227*H227,2)</f>
        <v>0</v>
      </c>
      <c r="K227" s="190" t="s">
        <v>19</v>
      </c>
      <c r="L227" s="40"/>
      <c r="M227" s="195" t="s">
        <v>19</v>
      </c>
      <c r="N227" s="196" t="s">
        <v>42</v>
      </c>
      <c r="O227" s="65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9" t="s">
        <v>139</v>
      </c>
      <c r="AT227" s="199" t="s">
        <v>135</v>
      </c>
      <c r="AU227" s="199" t="s">
        <v>81</v>
      </c>
      <c r="AY227" s="18" t="s">
        <v>132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8" t="s">
        <v>79</v>
      </c>
      <c r="BK227" s="200">
        <f>ROUND(I227*H227,2)</f>
        <v>0</v>
      </c>
      <c r="BL227" s="18" t="s">
        <v>139</v>
      </c>
      <c r="BM227" s="199" t="s">
        <v>1508</v>
      </c>
    </row>
    <row r="228" spans="1:65" s="13" customFormat="1" ht="11.25">
      <c r="B228" s="206"/>
      <c r="C228" s="207"/>
      <c r="D228" s="208" t="s">
        <v>153</v>
      </c>
      <c r="E228" s="209" t="s">
        <v>19</v>
      </c>
      <c r="F228" s="210" t="s">
        <v>1509</v>
      </c>
      <c r="G228" s="207"/>
      <c r="H228" s="211">
        <v>152.5</v>
      </c>
      <c r="I228" s="212"/>
      <c r="J228" s="207"/>
      <c r="K228" s="207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153</v>
      </c>
      <c r="AU228" s="217" t="s">
        <v>81</v>
      </c>
      <c r="AV228" s="13" t="s">
        <v>81</v>
      </c>
      <c r="AW228" s="13" t="s">
        <v>33</v>
      </c>
      <c r="AX228" s="13" t="s">
        <v>71</v>
      </c>
      <c r="AY228" s="217" t="s">
        <v>132</v>
      </c>
    </row>
    <row r="229" spans="1:65" s="14" customFormat="1" ht="11.25">
      <c r="B229" s="218"/>
      <c r="C229" s="219"/>
      <c r="D229" s="208" t="s">
        <v>153</v>
      </c>
      <c r="E229" s="220" t="s">
        <v>19</v>
      </c>
      <c r="F229" s="221" t="s">
        <v>154</v>
      </c>
      <c r="G229" s="219"/>
      <c r="H229" s="222">
        <v>152.5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153</v>
      </c>
      <c r="AU229" s="228" t="s">
        <v>81</v>
      </c>
      <c r="AV229" s="14" t="s">
        <v>139</v>
      </c>
      <c r="AW229" s="14" t="s">
        <v>33</v>
      </c>
      <c r="AX229" s="14" t="s">
        <v>79</v>
      </c>
      <c r="AY229" s="228" t="s">
        <v>132</v>
      </c>
    </row>
    <row r="230" spans="1:65" s="12" customFormat="1" ht="22.9" customHeight="1">
      <c r="B230" s="172"/>
      <c r="C230" s="173"/>
      <c r="D230" s="174" t="s">
        <v>70</v>
      </c>
      <c r="E230" s="186" t="s">
        <v>211</v>
      </c>
      <c r="F230" s="186" t="s">
        <v>342</v>
      </c>
      <c r="G230" s="173"/>
      <c r="H230" s="173"/>
      <c r="I230" s="176"/>
      <c r="J230" s="187">
        <f>BK230</f>
        <v>0</v>
      </c>
      <c r="K230" s="173"/>
      <c r="L230" s="178"/>
      <c r="M230" s="179"/>
      <c r="N230" s="180"/>
      <c r="O230" s="180"/>
      <c r="P230" s="181">
        <f>SUM(P231:P233)</f>
        <v>0</v>
      </c>
      <c r="Q230" s="180"/>
      <c r="R230" s="181">
        <f>SUM(R231:R233)</f>
        <v>0</v>
      </c>
      <c r="S230" s="180"/>
      <c r="T230" s="182">
        <f>SUM(T231:T233)</f>
        <v>0</v>
      </c>
      <c r="AR230" s="183" t="s">
        <v>79</v>
      </c>
      <c r="AT230" s="184" t="s">
        <v>70</v>
      </c>
      <c r="AU230" s="184" t="s">
        <v>79</v>
      </c>
      <c r="AY230" s="183" t="s">
        <v>132</v>
      </c>
      <c r="BK230" s="185">
        <f>SUM(BK231:BK233)</f>
        <v>0</v>
      </c>
    </row>
    <row r="231" spans="1:65" s="2" customFormat="1" ht="16.5" customHeight="1">
      <c r="A231" s="35"/>
      <c r="B231" s="36"/>
      <c r="C231" s="188" t="s">
        <v>733</v>
      </c>
      <c r="D231" s="188" t="s">
        <v>135</v>
      </c>
      <c r="E231" s="189" t="s">
        <v>1510</v>
      </c>
      <c r="F231" s="190" t="s">
        <v>1511</v>
      </c>
      <c r="G231" s="191" t="s">
        <v>252</v>
      </c>
      <c r="H231" s="192">
        <v>119</v>
      </c>
      <c r="I231" s="193"/>
      <c r="J231" s="194">
        <f>ROUND(I231*H231,2)</f>
        <v>0</v>
      </c>
      <c r="K231" s="190" t="s">
        <v>19</v>
      </c>
      <c r="L231" s="40"/>
      <c r="M231" s="195" t="s">
        <v>19</v>
      </c>
      <c r="N231" s="196" t="s">
        <v>42</v>
      </c>
      <c r="O231" s="65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9" t="s">
        <v>139</v>
      </c>
      <c r="AT231" s="199" t="s">
        <v>135</v>
      </c>
      <c r="AU231" s="199" t="s">
        <v>81</v>
      </c>
      <c r="AY231" s="18" t="s">
        <v>132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8" t="s">
        <v>79</v>
      </c>
      <c r="BK231" s="200">
        <f>ROUND(I231*H231,2)</f>
        <v>0</v>
      </c>
      <c r="BL231" s="18" t="s">
        <v>139</v>
      </c>
      <c r="BM231" s="199" t="s">
        <v>1512</v>
      </c>
    </row>
    <row r="232" spans="1:65" s="13" customFormat="1" ht="11.25">
      <c r="B232" s="206"/>
      <c r="C232" s="207"/>
      <c r="D232" s="208" t="s">
        <v>153</v>
      </c>
      <c r="E232" s="209" t="s">
        <v>19</v>
      </c>
      <c r="F232" s="210" t="s">
        <v>1513</v>
      </c>
      <c r="G232" s="207"/>
      <c r="H232" s="211">
        <v>119</v>
      </c>
      <c r="I232" s="212"/>
      <c r="J232" s="207"/>
      <c r="K232" s="207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153</v>
      </c>
      <c r="AU232" s="217" t="s">
        <v>81</v>
      </c>
      <c r="AV232" s="13" t="s">
        <v>81</v>
      </c>
      <c r="AW232" s="13" t="s">
        <v>33</v>
      </c>
      <c r="AX232" s="13" t="s">
        <v>71</v>
      </c>
      <c r="AY232" s="217" t="s">
        <v>132</v>
      </c>
    </row>
    <row r="233" spans="1:65" s="14" customFormat="1" ht="11.25">
      <c r="B233" s="218"/>
      <c r="C233" s="219"/>
      <c r="D233" s="208" t="s">
        <v>153</v>
      </c>
      <c r="E233" s="220" t="s">
        <v>19</v>
      </c>
      <c r="F233" s="221" t="s">
        <v>154</v>
      </c>
      <c r="G233" s="219"/>
      <c r="H233" s="222">
        <v>119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153</v>
      </c>
      <c r="AU233" s="228" t="s">
        <v>81</v>
      </c>
      <c r="AV233" s="14" t="s">
        <v>139</v>
      </c>
      <c r="AW233" s="14" t="s">
        <v>33</v>
      </c>
      <c r="AX233" s="14" t="s">
        <v>79</v>
      </c>
      <c r="AY233" s="228" t="s">
        <v>132</v>
      </c>
    </row>
    <row r="234" spans="1:65" s="12" customFormat="1" ht="25.9" customHeight="1">
      <c r="B234" s="172"/>
      <c r="C234" s="173"/>
      <c r="D234" s="174" t="s">
        <v>70</v>
      </c>
      <c r="E234" s="175" t="s">
        <v>855</v>
      </c>
      <c r="F234" s="175" t="s">
        <v>1514</v>
      </c>
      <c r="G234" s="173"/>
      <c r="H234" s="173"/>
      <c r="I234" s="176"/>
      <c r="J234" s="177">
        <f>BK234</f>
        <v>0</v>
      </c>
      <c r="K234" s="173"/>
      <c r="L234" s="178"/>
      <c r="M234" s="179"/>
      <c r="N234" s="180"/>
      <c r="O234" s="180"/>
      <c r="P234" s="181">
        <f>SUM(P235:P237)</f>
        <v>0</v>
      </c>
      <c r="Q234" s="180"/>
      <c r="R234" s="181">
        <f>SUM(R235:R237)</f>
        <v>0</v>
      </c>
      <c r="S234" s="180"/>
      <c r="T234" s="182">
        <f>SUM(T235:T237)</f>
        <v>0</v>
      </c>
      <c r="AR234" s="183" t="s">
        <v>79</v>
      </c>
      <c r="AT234" s="184" t="s">
        <v>70</v>
      </c>
      <c r="AU234" s="184" t="s">
        <v>71</v>
      </c>
      <c r="AY234" s="183" t="s">
        <v>132</v>
      </c>
      <c r="BK234" s="185">
        <f>SUM(BK235:BK237)</f>
        <v>0</v>
      </c>
    </row>
    <row r="235" spans="1:65" s="2" customFormat="1" ht="16.5" customHeight="1">
      <c r="A235" s="35"/>
      <c r="B235" s="36"/>
      <c r="C235" s="188" t="s">
        <v>738</v>
      </c>
      <c r="D235" s="188" t="s">
        <v>135</v>
      </c>
      <c r="E235" s="189" t="s">
        <v>1515</v>
      </c>
      <c r="F235" s="190" t="s">
        <v>1516</v>
      </c>
      <c r="G235" s="191" t="s">
        <v>220</v>
      </c>
      <c r="H235" s="192">
        <v>160.97900000000001</v>
      </c>
      <c r="I235" s="193"/>
      <c r="J235" s="194">
        <f>ROUND(I235*H235,2)</f>
        <v>0</v>
      </c>
      <c r="K235" s="190" t="s">
        <v>19</v>
      </c>
      <c r="L235" s="40"/>
      <c r="M235" s="195" t="s">
        <v>19</v>
      </c>
      <c r="N235" s="196" t="s">
        <v>42</v>
      </c>
      <c r="O235" s="65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9" t="s">
        <v>139</v>
      </c>
      <c r="AT235" s="199" t="s">
        <v>135</v>
      </c>
      <c r="AU235" s="199" t="s">
        <v>79</v>
      </c>
      <c r="AY235" s="18" t="s">
        <v>132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8" t="s">
        <v>79</v>
      </c>
      <c r="BK235" s="200">
        <f>ROUND(I235*H235,2)</f>
        <v>0</v>
      </c>
      <c r="BL235" s="18" t="s">
        <v>139</v>
      </c>
      <c r="BM235" s="199" t="s">
        <v>1517</v>
      </c>
    </row>
    <row r="236" spans="1:65" s="13" customFormat="1" ht="11.25">
      <c r="B236" s="206"/>
      <c r="C236" s="207"/>
      <c r="D236" s="208" t="s">
        <v>153</v>
      </c>
      <c r="E236" s="209" t="s">
        <v>19</v>
      </c>
      <c r="F236" s="210" t="s">
        <v>1518</v>
      </c>
      <c r="G236" s="207"/>
      <c r="H236" s="211">
        <v>160.97900000000001</v>
      </c>
      <c r="I236" s="212"/>
      <c r="J236" s="207"/>
      <c r="K236" s="207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153</v>
      </c>
      <c r="AU236" s="217" t="s">
        <v>79</v>
      </c>
      <c r="AV236" s="13" t="s">
        <v>81</v>
      </c>
      <c r="AW236" s="13" t="s">
        <v>33</v>
      </c>
      <c r="AX236" s="13" t="s">
        <v>71</v>
      </c>
      <c r="AY236" s="217" t="s">
        <v>132</v>
      </c>
    </row>
    <row r="237" spans="1:65" s="14" customFormat="1" ht="11.25">
      <c r="B237" s="218"/>
      <c r="C237" s="219"/>
      <c r="D237" s="208" t="s">
        <v>153</v>
      </c>
      <c r="E237" s="220" t="s">
        <v>19</v>
      </c>
      <c r="F237" s="221" t="s">
        <v>154</v>
      </c>
      <c r="G237" s="219"/>
      <c r="H237" s="222">
        <v>160.97900000000001</v>
      </c>
      <c r="I237" s="223"/>
      <c r="J237" s="219"/>
      <c r="K237" s="219"/>
      <c r="L237" s="224"/>
      <c r="M237" s="229"/>
      <c r="N237" s="230"/>
      <c r="O237" s="230"/>
      <c r="P237" s="230"/>
      <c r="Q237" s="230"/>
      <c r="R237" s="230"/>
      <c r="S237" s="230"/>
      <c r="T237" s="231"/>
      <c r="AT237" s="228" t="s">
        <v>153</v>
      </c>
      <c r="AU237" s="228" t="s">
        <v>79</v>
      </c>
      <c r="AV237" s="14" t="s">
        <v>139</v>
      </c>
      <c r="AW237" s="14" t="s">
        <v>33</v>
      </c>
      <c r="AX237" s="14" t="s">
        <v>79</v>
      </c>
      <c r="AY237" s="228" t="s">
        <v>132</v>
      </c>
    </row>
    <row r="238" spans="1:65" s="2" customFormat="1" ht="6.95" customHeight="1">
      <c r="A238" s="35"/>
      <c r="B238" s="48"/>
      <c r="C238" s="49"/>
      <c r="D238" s="49"/>
      <c r="E238" s="49"/>
      <c r="F238" s="49"/>
      <c r="G238" s="49"/>
      <c r="H238" s="49"/>
      <c r="I238" s="137"/>
      <c r="J238" s="49"/>
      <c r="K238" s="49"/>
      <c r="L238" s="40"/>
      <c r="M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</row>
  </sheetData>
  <sheetProtection algorithmName="SHA-512" hashValue="VnatDlxZVyQSYPbK1VDPTkXqeXQ/3bpQwfwslJnJZssn/0cfC+7Grr7vdJ0cFwKjjJDYLalqDEVgVq4xkYQW4g==" saltValue="4lHYApQdPFlDEA/Q+V7k8UkYw4pKlW/ETNfzAkbsz05ABb+ORAZh8HX8pUrL8A8HtRkXvWkOUTS1yZH6LLIZDg==" spinCount="100000" sheet="1" objects="1" scenarios="1" formatColumns="0" formatRows="0" autoFilter="0"/>
  <autoFilter ref="C85:K237" xr:uid="{00000000-0009-0000-0000-00000A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s="1" customFormat="1" ht="37.5" customHeight="1"/>
    <row r="2" spans="2:11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6" customFormat="1" ht="45" customHeight="1">
      <c r="B3" s="259"/>
      <c r="C3" s="384" t="s">
        <v>1519</v>
      </c>
      <c r="D3" s="384"/>
      <c r="E3" s="384"/>
      <c r="F3" s="384"/>
      <c r="G3" s="384"/>
      <c r="H3" s="384"/>
      <c r="I3" s="384"/>
      <c r="J3" s="384"/>
      <c r="K3" s="260"/>
    </row>
    <row r="4" spans="2:11" s="1" customFormat="1" ht="25.5" customHeight="1">
      <c r="B4" s="261"/>
      <c r="C4" s="389" t="s">
        <v>1520</v>
      </c>
      <c r="D4" s="389"/>
      <c r="E4" s="389"/>
      <c r="F4" s="389"/>
      <c r="G4" s="389"/>
      <c r="H4" s="389"/>
      <c r="I4" s="389"/>
      <c r="J4" s="389"/>
      <c r="K4" s="262"/>
    </row>
    <row r="5" spans="2:11" s="1" customFormat="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s="1" customFormat="1" ht="15" customHeight="1">
      <c r="B6" s="261"/>
      <c r="C6" s="388" t="s">
        <v>1521</v>
      </c>
      <c r="D6" s="388"/>
      <c r="E6" s="388"/>
      <c r="F6" s="388"/>
      <c r="G6" s="388"/>
      <c r="H6" s="388"/>
      <c r="I6" s="388"/>
      <c r="J6" s="388"/>
      <c r="K6" s="262"/>
    </row>
    <row r="7" spans="2:11" s="1" customFormat="1" ht="15" customHeight="1">
      <c r="B7" s="265"/>
      <c r="C7" s="388" t="s">
        <v>1522</v>
      </c>
      <c r="D7" s="388"/>
      <c r="E7" s="388"/>
      <c r="F7" s="388"/>
      <c r="G7" s="388"/>
      <c r="H7" s="388"/>
      <c r="I7" s="388"/>
      <c r="J7" s="388"/>
      <c r="K7" s="262"/>
    </row>
    <row r="8" spans="2:11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s="1" customFormat="1" ht="15" customHeight="1">
      <c r="B9" s="265"/>
      <c r="C9" s="388" t="s">
        <v>1523</v>
      </c>
      <c r="D9" s="388"/>
      <c r="E9" s="388"/>
      <c r="F9" s="388"/>
      <c r="G9" s="388"/>
      <c r="H9" s="388"/>
      <c r="I9" s="388"/>
      <c r="J9" s="388"/>
      <c r="K9" s="262"/>
    </row>
    <row r="10" spans="2:11" s="1" customFormat="1" ht="15" customHeight="1">
      <c r="B10" s="265"/>
      <c r="C10" s="264"/>
      <c r="D10" s="388" t="s">
        <v>1524</v>
      </c>
      <c r="E10" s="388"/>
      <c r="F10" s="388"/>
      <c r="G10" s="388"/>
      <c r="H10" s="388"/>
      <c r="I10" s="388"/>
      <c r="J10" s="388"/>
      <c r="K10" s="262"/>
    </row>
    <row r="11" spans="2:11" s="1" customFormat="1" ht="15" customHeight="1">
      <c r="B11" s="265"/>
      <c r="C11" s="266"/>
      <c r="D11" s="388" t="s">
        <v>1525</v>
      </c>
      <c r="E11" s="388"/>
      <c r="F11" s="388"/>
      <c r="G11" s="388"/>
      <c r="H11" s="388"/>
      <c r="I11" s="388"/>
      <c r="J11" s="388"/>
      <c r="K11" s="262"/>
    </row>
    <row r="12" spans="2:11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s="1" customFormat="1" ht="15" customHeight="1">
      <c r="B13" s="265"/>
      <c r="C13" s="266"/>
      <c r="D13" s="267" t="s">
        <v>1526</v>
      </c>
      <c r="E13" s="264"/>
      <c r="F13" s="264"/>
      <c r="G13" s="264"/>
      <c r="H13" s="264"/>
      <c r="I13" s="264"/>
      <c r="J13" s="264"/>
      <c r="K13" s="262"/>
    </row>
    <row r="14" spans="2:11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s="1" customFormat="1" ht="15" customHeight="1">
      <c r="B15" s="265"/>
      <c r="C15" s="266"/>
      <c r="D15" s="388" t="s">
        <v>1527</v>
      </c>
      <c r="E15" s="388"/>
      <c r="F15" s="388"/>
      <c r="G15" s="388"/>
      <c r="H15" s="388"/>
      <c r="I15" s="388"/>
      <c r="J15" s="388"/>
      <c r="K15" s="262"/>
    </row>
    <row r="16" spans="2:11" s="1" customFormat="1" ht="15" customHeight="1">
      <c r="B16" s="265"/>
      <c r="C16" s="266"/>
      <c r="D16" s="388" t="s">
        <v>1528</v>
      </c>
      <c r="E16" s="388"/>
      <c r="F16" s="388"/>
      <c r="G16" s="388"/>
      <c r="H16" s="388"/>
      <c r="I16" s="388"/>
      <c r="J16" s="388"/>
      <c r="K16" s="262"/>
    </row>
    <row r="17" spans="2:11" s="1" customFormat="1" ht="15" customHeight="1">
      <c r="B17" s="265"/>
      <c r="C17" s="266"/>
      <c r="D17" s="388" t="s">
        <v>1529</v>
      </c>
      <c r="E17" s="388"/>
      <c r="F17" s="388"/>
      <c r="G17" s="388"/>
      <c r="H17" s="388"/>
      <c r="I17" s="388"/>
      <c r="J17" s="388"/>
      <c r="K17" s="262"/>
    </row>
    <row r="18" spans="2:11" s="1" customFormat="1" ht="15" customHeight="1">
      <c r="B18" s="265"/>
      <c r="C18" s="266"/>
      <c r="D18" s="266"/>
      <c r="E18" s="268" t="s">
        <v>78</v>
      </c>
      <c r="F18" s="388" t="s">
        <v>1530</v>
      </c>
      <c r="G18" s="388"/>
      <c r="H18" s="388"/>
      <c r="I18" s="388"/>
      <c r="J18" s="388"/>
      <c r="K18" s="262"/>
    </row>
    <row r="19" spans="2:11" s="1" customFormat="1" ht="15" customHeight="1">
      <c r="B19" s="265"/>
      <c r="C19" s="266"/>
      <c r="D19" s="266"/>
      <c r="E19" s="268" t="s">
        <v>1531</v>
      </c>
      <c r="F19" s="388" t="s">
        <v>1532</v>
      </c>
      <c r="G19" s="388"/>
      <c r="H19" s="388"/>
      <c r="I19" s="388"/>
      <c r="J19" s="388"/>
      <c r="K19" s="262"/>
    </row>
    <row r="20" spans="2:11" s="1" customFormat="1" ht="15" customHeight="1">
      <c r="B20" s="265"/>
      <c r="C20" s="266"/>
      <c r="D20" s="266"/>
      <c r="E20" s="268" t="s">
        <v>1533</v>
      </c>
      <c r="F20" s="388" t="s">
        <v>1534</v>
      </c>
      <c r="G20" s="388"/>
      <c r="H20" s="388"/>
      <c r="I20" s="388"/>
      <c r="J20" s="388"/>
      <c r="K20" s="262"/>
    </row>
    <row r="21" spans="2:11" s="1" customFormat="1" ht="15" customHeight="1">
      <c r="B21" s="265"/>
      <c r="C21" s="266"/>
      <c r="D21" s="266"/>
      <c r="E21" s="268" t="s">
        <v>1535</v>
      </c>
      <c r="F21" s="388" t="s">
        <v>1536</v>
      </c>
      <c r="G21" s="388"/>
      <c r="H21" s="388"/>
      <c r="I21" s="388"/>
      <c r="J21" s="388"/>
      <c r="K21" s="262"/>
    </row>
    <row r="22" spans="2:11" s="1" customFormat="1" ht="15" customHeight="1">
      <c r="B22" s="265"/>
      <c r="C22" s="266"/>
      <c r="D22" s="266"/>
      <c r="E22" s="268" t="s">
        <v>1537</v>
      </c>
      <c r="F22" s="388" t="s">
        <v>1538</v>
      </c>
      <c r="G22" s="388"/>
      <c r="H22" s="388"/>
      <c r="I22" s="388"/>
      <c r="J22" s="388"/>
      <c r="K22" s="262"/>
    </row>
    <row r="23" spans="2:11" s="1" customFormat="1" ht="15" customHeight="1">
      <c r="B23" s="265"/>
      <c r="C23" s="266"/>
      <c r="D23" s="266"/>
      <c r="E23" s="268" t="s">
        <v>1539</v>
      </c>
      <c r="F23" s="388" t="s">
        <v>1540</v>
      </c>
      <c r="G23" s="388"/>
      <c r="H23" s="388"/>
      <c r="I23" s="388"/>
      <c r="J23" s="388"/>
      <c r="K23" s="262"/>
    </row>
    <row r="24" spans="2:11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s="1" customFormat="1" ht="15" customHeight="1">
      <c r="B25" s="265"/>
      <c r="C25" s="388" t="s">
        <v>1541</v>
      </c>
      <c r="D25" s="388"/>
      <c r="E25" s="388"/>
      <c r="F25" s="388"/>
      <c r="G25" s="388"/>
      <c r="H25" s="388"/>
      <c r="I25" s="388"/>
      <c r="J25" s="388"/>
      <c r="K25" s="262"/>
    </row>
    <row r="26" spans="2:11" s="1" customFormat="1" ht="15" customHeight="1">
      <c r="B26" s="265"/>
      <c r="C26" s="388" t="s">
        <v>1542</v>
      </c>
      <c r="D26" s="388"/>
      <c r="E26" s="388"/>
      <c r="F26" s="388"/>
      <c r="G26" s="388"/>
      <c r="H26" s="388"/>
      <c r="I26" s="388"/>
      <c r="J26" s="388"/>
      <c r="K26" s="262"/>
    </row>
    <row r="27" spans="2:11" s="1" customFormat="1" ht="15" customHeight="1">
      <c r="B27" s="265"/>
      <c r="C27" s="264"/>
      <c r="D27" s="388" t="s">
        <v>1543</v>
      </c>
      <c r="E27" s="388"/>
      <c r="F27" s="388"/>
      <c r="G27" s="388"/>
      <c r="H27" s="388"/>
      <c r="I27" s="388"/>
      <c r="J27" s="388"/>
      <c r="K27" s="262"/>
    </row>
    <row r="28" spans="2:11" s="1" customFormat="1" ht="15" customHeight="1">
      <c r="B28" s="265"/>
      <c r="C28" s="266"/>
      <c r="D28" s="388" t="s">
        <v>1544</v>
      </c>
      <c r="E28" s="388"/>
      <c r="F28" s="388"/>
      <c r="G28" s="388"/>
      <c r="H28" s="388"/>
      <c r="I28" s="388"/>
      <c r="J28" s="388"/>
      <c r="K28" s="262"/>
    </row>
    <row r="29" spans="2:11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s="1" customFormat="1" ht="15" customHeight="1">
      <c r="B30" s="265"/>
      <c r="C30" s="266"/>
      <c r="D30" s="388" t="s">
        <v>1545</v>
      </c>
      <c r="E30" s="388"/>
      <c r="F30" s="388"/>
      <c r="G30" s="388"/>
      <c r="H30" s="388"/>
      <c r="I30" s="388"/>
      <c r="J30" s="388"/>
      <c r="K30" s="262"/>
    </row>
    <row r="31" spans="2:11" s="1" customFormat="1" ht="15" customHeight="1">
      <c r="B31" s="265"/>
      <c r="C31" s="266"/>
      <c r="D31" s="388" t="s">
        <v>1546</v>
      </c>
      <c r="E31" s="388"/>
      <c r="F31" s="388"/>
      <c r="G31" s="388"/>
      <c r="H31" s="388"/>
      <c r="I31" s="388"/>
      <c r="J31" s="388"/>
      <c r="K31" s="262"/>
    </row>
    <row r="32" spans="2:11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s="1" customFormat="1" ht="15" customHeight="1">
      <c r="B33" s="265"/>
      <c r="C33" s="266"/>
      <c r="D33" s="388" t="s">
        <v>1547</v>
      </c>
      <c r="E33" s="388"/>
      <c r="F33" s="388"/>
      <c r="G33" s="388"/>
      <c r="H33" s="388"/>
      <c r="I33" s="388"/>
      <c r="J33" s="388"/>
      <c r="K33" s="262"/>
    </row>
    <row r="34" spans="2:11" s="1" customFormat="1" ht="15" customHeight="1">
      <c r="B34" s="265"/>
      <c r="C34" s="266"/>
      <c r="D34" s="388" t="s">
        <v>1548</v>
      </c>
      <c r="E34" s="388"/>
      <c r="F34" s="388"/>
      <c r="G34" s="388"/>
      <c r="H34" s="388"/>
      <c r="I34" s="388"/>
      <c r="J34" s="388"/>
      <c r="K34" s="262"/>
    </row>
    <row r="35" spans="2:11" s="1" customFormat="1" ht="15" customHeight="1">
      <c r="B35" s="265"/>
      <c r="C35" s="266"/>
      <c r="D35" s="388" t="s">
        <v>1549</v>
      </c>
      <c r="E35" s="388"/>
      <c r="F35" s="388"/>
      <c r="G35" s="388"/>
      <c r="H35" s="388"/>
      <c r="I35" s="388"/>
      <c r="J35" s="388"/>
      <c r="K35" s="262"/>
    </row>
    <row r="36" spans="2:11" s="1" customFormat="1" ht="15" customHeight="1">
      <c r="B36" s="265"/>
      <c r="C36" s="266"/>
      <c r="D36" s="264"/>
      <c r="E36" s="267" t="s">
        <v>119</v>
      </c>
      <c r="F36" s="264"/>
      <c r="G36" s="388" t="s">
        <v>1550</v>
      </c>
      <c r="H36" s="388"/>
      <c r="I36" s="388"/>
      <c r="J36" s="388"/>
      <c r="K36" s="262"/>
    </row>
    <row r="37" spans="2:11" s="1" customFormat="1" ht="30.75" customHeight="1">
      <c r="B37" s="265"/>
      <c r="C37" s="266"/>
      <c r="D37" s="264"/>
      <c r="E37" s="267" t="s">
        <v>1551</v>
      </c>
      <c r="F37" s="264"/>
      <c r="G37" s="388" t="s">
        <v>1552</v>
      </c>
      <c r="H37" s="388"/>
      <c r="I37" s="388"/>
      <c r="J37" s="388"/>
      <c r="K37" s="262"/>
    </row>
    <row r="38" spans="2:11" s="1" customFormat="1" ht="15" customHeight="1">
      <c r="B38" s="265"/>
      <c r="C38" s="266"/>
      <c r="D38" s="264"/>
      <c r="E38" s="267" t="s">
        <v>52</v>
      </c>
      <c r="F38" s="264"/>
      <c r="G38" s="388" t="s">
        <v>1553</v>
      </c>
      <c r="H38" s="388"/>
      <c r="I38" s="388"/>
      <c r="J38" s="388"/>
      <c r="K38" s="262"/>
    </row>
    <row r="39" spans="2:11" s="1" customFormat="1" ht="15" customHeight="1">
      <c r="B39" s="265"/>
      <c r="C39" s="266"/>
      <c r="D39" s="264"/>
      <c r="E39" s="267" t="s">
        <v>53</v>
      </c>
      <c r="F39" s="264"/>
      <c r="G39" s="388" t="s">
        <v>1554</v>
      </c>
      <c r="H39" s="388"/>
      <c r="I39" s="388"/>
      <c r="J39" s="388"/>
      <c r="K39" s="262"/>
    </row>
    <row r="40" spans="2:11" s="1" customFormat="1" ht="15" customHeight="1">
      <c r="B40" s="265"/>
      <c r="C40" s="266"/>
      <c r="D40" s="264"/>
      <c r="E40" s="267" t="s">
        <v>120</v>
      </c>
      <c r="F40" s="264"/>
      <c r="G40" s="388" t="s">
        <v>1555</v>
      </c>
      <c r="H40" s="388"/>
      <c r="I40" s="388"/>
      <c r="J40" s="388"/>
      <c r="K40" s="262"/>
    </row>
    <row r="41" spans="2:11" s="1" customFormat="1" ht="15" customHeight="1">
      <c r="B41" s="265"/>
      <c r="C41" s="266"/>
      <c r="D41" s="264"/>
      <c r="E41" s="267" t="s">
        <v>121</v>
      </c>
      <c r="F41" s="264"/>
      <c r="G41" s="388" t="s">
        <v>1556</v>
      </c>
      <c r="H41" s="388"/>
      <c r="I41" s="388"/>
      <c r="J41" s="388"/>
      <c r="K41" s="262"/>
    </row>
    <row r="42" spans="2:11" s="1" customFormat="1" ht="15" customHeight="1">
      <c r="B42" s="265"/>
      <c r="C42" s="266"/>
      <c r="D42" s="264"/>
      <c r="E42" s="267" t="s">
        <v>1557</v>
      </c>
      <c r="F42" s="264"/>
      <c r="G42" s="388" t="s">
        <v>1558</v>
      </c>
      <c r="H42" s="388"/>
      <c r="I42" s="388"/>
      <c r="J42" s="388"/>
      <c r="K42" s="262"/>
    </row>
    <row r="43" spans="2:11" s="1" customFormat="1" ht="15" customHeight="1">
      <c r="B43" s="265"/>
      <c r="C43" s="266"/>
      <c r="D43" s="264"/>
      <c r="E43" s="267"/>
      <c r="F43" s="264"/>
      <c r="G43" s="388" t="s">
        <v>1559</v>
      </c>
      <c r="H43" s="388"/>
      <c r="I43" s="388"/>
      <c r="J43" s="388"/>
      <c r="K43" s="262"/>
    </row>
    <row r="44" spans="2:11" s="1" customFormat="1" ht="15" customHeight="1">
      <c r="B44" s="265"/>
      <c r="C44" s="266"/>
      <c r="D44" s="264"/>
      <c r="E44" s="267" t="s">
        <v>1560</v>
      </c>
      <c r="F44" s="264"/>
      <c r="G44" s="388" t="s">
        <v>1561</v>
      </c>
      <c r="H44" s="388"/>
      <c r="I44" s="388"/>
      <c r="J44" s="388"/>
      <c r="K44" s="262"/>
    </row>
    <row r="45" spans="2:11" s="1" customFormat="1" ht="15" customHeight="1">
      <c r="B45" s="265"/>
      <c r="C45" s="266"/>
      <c r="D45" s="264"/>
      <c r="E45" s="267" t="s">
        <v>123</v>
      </c>
      <c r="F45" s="264"/>
      <c r="G45" s="388" t="s">
        <v>1562</v>
      </c>
      <c r="H45" s="388"/>
      <c r="I45" s="388"/>
      <c r="J45" s="388"/>
      <c r="K45" s="262"/>
    </row>
    <row r="46" spans="2:11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s="1" customFormat="1" ht="15" customHeight="1">
      <c r="B47" s="265"/>
      <c r="C47" s="266"/>
      <c r="D47" s="388" t="s">
        <v>1563</v>
      </c>
      <c r="E47" s="388"/>
      <c r="F47" s="388"/>
      <c r="G47" s="388"/>
      <c r="H47" s="388"/>
      <c r="I47" s="388"/>
      <c r="J47" s="388"/>
      <c r="K47" s="262"/>
    </row>
    <row r="48" spans="2:11" s="1" customFormat="1" ht="15" customHeight="1">
      <c r="B48" s="265"/>
      <c r="C48" s="266"/>
      <c r="D48" s="266"/>
      <c r="E48" s="388" t="s">
        <v>1564</v>
      </c>
      <c r="F48" s="388"/>
      <c r="G48" s="388"/>
      <c r="H48" s="388"/>
      <c r="I48" s="388"/>
      <c r="J48" s="388"/>
      <c r="K48" s="262"/>
    </row>
    <row r="49" spans="2:11" s="1" customFormat="1" ht="15" customHeight="1">
      <c r="B49" s="265"/>
      <c r="C49" s="266"/>
      <c r="D49" s="266"/>
      <c r="E49" s="388" t="s">
        <v>1565</v>
      </c>
      <c r="F49" s="388"/>
      <c r="G49" s="388"/>
      <c r="H49" s="388"/>
      <c r="I49" s="388"/>
      <c r="J49" s="388"/>
      <c r="K49" s="262"/>
    </row>
    <row r="50" spans="2:11" s="1" customFormat="1" ht="15" customHeight="1">
      <c r="B50" s="265"/>
      <c r="C50" s="266"/>
      <c r="D50" s="266"/>
      <c r="E50" s="388" t="s">
        <v>1566</v>
      </c>
      <c r="F50" s="388"/>
      <c r="G50" s="388"/>
      <c r="H50" s="388"/>
      <c r="I50" s="388"/>
      <c r="J50" s="388"/>
      <c r="K50" s="262"/>
    </row>
    <row r="51" spans="2:11" s="1" customFormat="1" ht="15" customHeight="1">
      <c r="B51" s="265"/>
      <c r="C51" s="266"/>
      <c r="D51" s="388" t="s">
        <v>1567</v>
      </c>
      <c r="E51" s="388"/>
      <c r="F51" s="388"/>
      <c r="G51" s="388"/>
      <c r="H51" s="388"/>
      <c r="I51" s="388"/>
      <c r="J51" s="388"/>
      <c r="K51" s="262"/>
    </row>
    <row r="52" spans="2:11" s="1" customFormat="1" ht="25.5" customHeight="1">
      <c r="B52" s="261"/>
      <c r="C52" s="389" t="s">
        <v>1568</v>
      </c>
      <c r="D52" s="389"/>
      <c r="E52" s="389"/>
      <c r="F52" s="389"/>
      <c r="G52" s="389"/>
      <c r="H52" s="389"/>
      <c r="I52" s="389"/>
      <c r="J52" s="389"/>
      <c r="K52" s="262"/>
    </row>
    <row r="53" spans="2:11" s="1" customFormat="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s="1" customFormat="1" ht="15" customHeight="1">
      <c r="B54" s="261"/>
      <c r="C54" s="388" t="s">
        <v>1569</v>
      </c>
      <c r="D54" s="388"/>
      <c r="E54" s="388"/>
      <c r="F54" s="388"/>
      <c r="G54" s="388"/>
      <c r="H54" s="388"/>
      <c r="I54" s="388"/>
      <c r="J54" s="388"/>
      <c r="K54" s="262"/>
    </row>
    <row r="55" spans="2:11" s="1" customFormat="1" ht="15" customHeight="1">
      <c r="B55" s="261"/>
      <c r="C55" s="388" t="s">
        <v>1570</v>
      </c>
      <c r="D55" s="388"/>
      <c r="E55" s="388"/>
      <c r="F55" s="388"/>
      <c r="G55" s="388"/>
      <c r="H55" s="388"/>
      <c r="I55" s="388"/>
      <c r="J55" s="388"/>
      <c r="K55" s="262"/>
    </row>
    <row r="56" spans="2:11" s="1" customFormat="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s="1" customFormat="1" ht="15" customHeight="1">
      <c r="B57" s="261"/>
      <c r="C57" s="388" t="s">
        <v>1571</v>
      </c>
      <c r="D57" s="388"/>
      <c r="E57" s="388"/>
      <c r="F57" s="388"/>
      <c r="G57" s="388"/>
      <c r="H57" s="388"/>
      <c r="I57" s="388"/>
      <c r="J57" s="388"/>
      <c r="K57" s="262"/>
    </row>
    <row r="58" spans="2:11" s="1" customFormat="1" ht="15" customHeight="1">
      <c r="B58" s="261"/>
      <c r="C58" s="266"/>
      <c r="D58" s="388" t="s">
        <v>1572</v>
      </c>
      <c r="E58" s="388"/>
      <c r="F58" s="388"/>
      <c r="G58" s="388"/>
      <c r="H58" s="388"/>
      <c r="I58" s="388"/>
      <c r="J58" s="388"/>
      <c r="K58" s="262"/>
    </row>
    <row r="59" spans="2:11" s="1" customFormat="1" ht="15" customHeight="1">
      <c r="B59" s="261"/>
      <c r="C59" s="266"/>
      <c r="D59" s="388" t="s">
        <v>1573</v>
      </c>
      <c r="E59" s="388"/>
      <c r="F59" s="388"/>
      <c r="G59" s="388"/>
      <c r="H59" s="388"/>
      <c r="I59" s="388"/>
      <c r="J59" s="388"/>
      <c r="K59" s="262"/>
    </row>
    <row r="60" spans="2:11" s="1" customFormat="1" ht="15" customHeight="1">
      <c r="B60" s="261"/>
      <c r="C60" s="266"/>
      <c r="D60" s="388" t="s">
        <v>1574</v>
      </c>
      <c r="E60" s="388"/>
      <c r="F60" s="388"/>
      <c r="G60" s="388"/>
      <c r="H60" s="388"/>
      <c r="I60" s="388"/>
      <c r="J60" s="388"/>
      <c r="K60" s="262"/>
    </row>
    <row r="61" spans="2:11" s="1" customFormat="1" ht="15" customHeight="1">
      <c r="B61" s="261"/>
      <c r="C61" s="266"/>
      <c r="D61" s="388" t="s">
        <v>1575</v>
      </c>
      <c r="E61" s="388"/>
      <c r="F61" s="388"/>
      <c r="G61" s="388"/>
      <c r="H61" s="388"/>
      <c r="I61" s="388"/>
      <c r="J61" s="388"/>
      <c r="K61" s="262"/>
    </row>
    <row r="62" spans="2:11" s="1" customFormat="1" ht="15" customHeight="1">
      <c r="B62" s="261"/>
      <c r="C62" s="266"/>
      <c r="D62" s="390" t="s">
        <v>1576</v>
      </c>
      <c r="E62" s="390"/>
      <c r="F62" s="390"/>
      <c r="G62" s="390"/>
      <c r="H62" s="390"/>
      <c r="I62" s="390"/>
      <c r="J62" s="390"/>
      <c r="K62" s="262"/>
    </row>
    <row r="63" spans="2:11" s="1" customFormat="1" ht="15" customHeight="1">
      <c r="B63" s="261"/>
      <c r="C63" s="266"/>
      <c r="D63" s="388" t="s">
        <v>1577</v>
      </c>
      <c r="E63" s="388"/>
      <c r="F63" s="388"/>
      <c r="G63" s="388"/>
      <c r="H63" s="388"/>
      <c r="I63" s="388"/>
      <c r="J63" s="388"/>
      <c r="K63" s="262"/>
    </row>
    <row r="64" spans="2:11" s="1" customFormat="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s="1" customFormat="1" ht="15" customHeight="1">
      <c r="B65" s="261"/>
      <c r="C65" s="266"/>
      <c r="D65" s="388" t="s">
        <v>1578</v>
      </c>
      <c r="E65" s="388"/>
      <c r="F65" s="388"/>
      <c r="G65" s="388"/>
      <c r="H65" s="388"/>
      <c r="I65" s="388"/>
      <c r="J65" s="388"/>
      <c r="K65" s="262"/>
    </row>
    <row r="66" spans="2:11" s="1" customFormat="1" ht="15" customHeight="1">
      <c r="B66" s="261"/>
      <c r="C66" s="266"/>
      <c r="D66" s="390" t="s">
        <v>1579</v>
      </c>
      <c r="E66" s="390"/>
      <c r="F66" s="390"/>
      <c r="G66" s="390"/>
      <c r="H66" s="390"/>
      <c r="I66" s="390"/>
      <c r="J66" s="390"/>
      <c r="K66" s="262"/>
    </row>
    <row r="67" spans="2:11" s="1" customFormat="1" ht="15" customHeight="1">
      <c r="B67" s="261"/>
      <c r="C67" s="266"/>
      <c r="D67" s="388" t="s">
        <v>1580</v>
      </c>
      <c r="E67" s="388"/>
      <c r="F67" s="388"/>
      <c r="G67" s="388"/>
      <c r="H67" s="388"/>
      <c r="I67" s="388"/>
      <c r="J67" s="388"/>
      <c r="K67" s="262"/>
    </row>
    <row r="68" spans="2:11" s="1" customFormat="1" ht="15" customHeight="1">
      <c r="B68" s="261"/>
      <c r="C68" s="266"/>
      <c r="D68" s="388" t="s">
        <v>1581</v>
      </c>
      <c r="E68" s="388"/>
      <c r="F68" s="388"/>
      <c r="G68" s="388"/>
      <c r="H68" s="388"/>
      <c r="I68" s="388"/>
      <c r="J68" s="388"/>
      <c r="K68" s="262"/>
    </row>
    <row r="69" spans="2:11" s="1" customFormat="1" ht="15" customHeight="1">
      <c r="B69" s="261"/>
      <c r="C69" s="266"/>
      <c r="D69" s="388" t="s">
        <v>1582</v>
      </c>
      <c r="E69" s="388"/>
      <c r="F69" s="388"/>
      <c r="G69" s="388"/>
      <c r="H69" s="388"/>
      <c r="I69" s="388"/>
      <c r="J69" s="388"/>
      <c r="K69" s="262"/>
    </row>
    <row r="70" spans="2:11" s="1" customFormat="1" ht="15" customHeight="1">
      <c r="B70" s="261"/>
      <c r="C70" s="266"/>
      <c r="D70" s="388" t="s">
        <v>1583</v>
      </c>
      <c r="E70" s="388"/>
      <c r="F70" s="388"/>
      <c r="G70" s="388"/>
      <c r="H70" s="388"/>
      <c r="I70" s="388"/>
      <c r="J70" s="388"/>
      <c r="K70" s="262"/>
    </row>
    <row r="71" spans="2:1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s="1" customFormat="1" ht="45" customHeight="1">
      <c r="B75" s="278"/>
      <c r="C75" s="383" t="s">
        <v>1584</v>
      </c>
      <c r="D75" s="383"/>
      <c r="E75" s="383"/>
      <c r="F75" s="383"/>
      <c r="G75" s="383"/>
      <c r="H75" s="383"/>
      <c r="I75" s="383"/>
      <c r="J75" s="383"/>
      <c r="K75" s="279"/>
    </row>
    <row r="76" spans="2:11" s="1" customFormat="1" ht="17.25" customHeight="1">
      <c r="B76" s="278"/>
      <c r="C76" s="280" t="s">
        <v>1585</v>
      </c>
      <c r="D76" s="280"/>
      <c r="E76" s="280"/>
      <c r="F76" s="280" t="s">
        <v>1586</v>
      </c>
      <c r="G76" s="281"/>
      <c r="H76" s="280" t="s">
        <v>53</v>
      </c>
      <c r="I76" s="280" t="s">
        <v>56</v>
      </c>
      <c r="J76" s="280" t="s">
        <v>1587</v>
      </c>
      <c r="K76" s="279"/>
    </row>
    <row r="77" spans="2:11" s="1" customFormat="1" ht="17.25" customHeight="1">
      <c r="B77" s="278"/>
      <c r="C77" s="282" t="s">
        <v>1588</v>
      </c>
      <c r="D77" s="282"/>
      <c r="E77" s="282"/>
      <c r="F77" s="283" t="s">
        <v>1589</v>
      </c>
      <c r="G77" s="284"/>
      <c r="H77" s="282"/>
      <c r="I77" s="282"/>
      <c r="J77" s="282" t="s">
        <v>1590</v>
      </c>
      <c r="K77" s="279"/>
    </row>
    <row r="78" spans="2:11" s="1" customFormat="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s="1" customFormat="1" ht="15" customHeight="1">
      <c r="B79" s="278"/>
      <c r="C79" s="267" t="s">
        <v>52</v>
      </c>
      <c r="D79" s="285"/>
      <c r="E79" s="285"/>
      <c r="F79" s="287" t="s">
        <v>1591</v>
      </c>
      <c r="G79" s="286"/>
      <c r="H79" s="267" t="s">
        <v>1592</v>
      </c>
      <c r="I79" s="267" t="s">
        <v>1593</v>
      </c>
      <c r="J79" s="267">
        <v>20</v>
      </c>
      <c r="K79" s="279"/>
    </row>
    <row r="80" spans="2:11" s="1" customFormat="1" ht="15" customHeight="1">
      <c r="B80" s="278"/>
      <c r="C80" s="267" t="s">
        <v>1594</v>
      </c>
      <c r="D80" s="267"/>
      <c r="E80" s="267"/>
      <c r="F80" s="287" t="s">
        <v>1591</v>
      </c>
      <c r="G80" s="286"/>
      <c r="H80" s="267" t="s">
        <v>1595</v>
      </c>
      <c r="I80" s="267" t="s">
        <v>1593</v>
      </c>
      <c r="J80" s="267">
        <v>120</v>
      </c>
      <c r="K80" s="279"/>
    </row>
    <row r="81" spans="2:11" s="1" customFormat="1" ht="15" customHeight="1">
      <c r="B81" s="288"/>
      <c r="C81" s="267" t="s">
        <v>1596</v>
      </c>
      <c r="D81" s="267"/>
      <c r="E81" s="267"/>
      <c r="F81" s="287" t="s">
        <v>1597</v>
      </c>
      <c r="G81" s="286"/>
      <c r="H81" s="267" t="s">
        <v>1598</v>
      </c>
      <c r="I81" s="267" t="s">
        <v>1593</v>
      </c>
      <c r="J81" s="267">
        <v>50</v>
      </c>
      <c r="K81" s="279"/>
    </row>
    <row r="82" spans="2:11" s="1" customFormat="1" ht="15" customHeight="1">
      <c r="B82" s="288"/>
      <c r="C82" s="267" t="s">
        <v>1599</v>
      </c>
      <c r="D82" s="267"/>
      <c r="E82" s="267"/>
      <c r="F82" s="287" t="s">
        <v>1591</v>
      </c>
      <c r="G82" s="286"/>
      <c r="H82" s="267" t="s">
        <v>1600</v>
      </c>
      <c r="I82" s="267" t="s">
        <v>1601</v>
      </c>
      <c r="J82" s="267"/>
      <c r="K82" s="279"/>
    </row>
    <row r="83" spans="2:11" s="1" customFormat="1" ht="15" customHeight="1">
      <c r="B83" s="288"/>
      <c r="C83" s="289" t="s">
        <v>1602</v>
      </c>
      <c r="D83" s="289"/>
      <c r="E83" s="289"/>
      <c r="F83" s="290" t="s">
        <v>1597</v>
      </c>
      <c r="G83" s="289"/>
      <c r="H83" s="289" t="s">
        <v>1603</v>
      </c>
      <c r="I83" s="289" t="s">
        <v>1593</v>
      </c>
      <c r="J83" s="289">
        <v>15</v>
      </c>
      <c r="K83" s="279"/>
    </row>
    <row r="84" spans="2:11" s="1" customFormat="1" ht="15" customHeight="1">
      <c r="B84" s="288"/>
      <c r="C84" s="289" t="s">
        <v>1604</v>
      </c>
      <c r="D84" s="289"/>
      <c r="E84" s="289"/>
      <c r="F84" s="290" t="s">
        <v>1597</v>
      </c>
      <c r="G84" s="289"/>
      <c r="H84" s="289" t="s">
        <v>1605</v>
      </c>
      <c r="I84" s="289" t="s">
        <v>1593</v>
      </c>
      <c r="J84" s="289">
        <v>15</v>
      </c>
      <c r="K84" s="279"/>
    </row>
    <row r="85" spans="2:11" s="1" customFormat="1" ht="15" customHeight="1">
      <c r="B85" s="288"/>
      <c r="C85" s="289" t="s">
        <v>1606</v>
      </c>
      <c r="D85" s="289"/>
      <c r="E85" s="289"/>
      <c r="F85" s="290" t="s">
        <v>1597</v>
      </c>
      <c r="G85" s="289"/>
      <c r="H85" s="289" t="s">
        <v>1607</v>
      </c>
      <c r="I85" s="289" t="s">
        <v>1593</v>
      </c>
      <c r="J85" s="289">
        <v>20</v>
      </c>
      <c r="K85" s="279"/>
    </row>
    <row r="86" spans="2:11" s="1" customFormat="1" ht="15" customHeight="1">
      <c r="B86" s="288"/>
      <c r="C86" s="289" t="s">
        <v>1608</v>
      </c>
      <c r="D86" s="289"/>
      <c r="E86" s="289"/>
      <c r="F86" s="290" t="s">
        <v>1597</v>
      </c>
      <c r="G86" s="289"/>
      <c r="H86" s="289" t="s">
        <v>1609</v>
      </c>
      <c r="I86" s="289" t="s">
        <v>1593</v>
      </c>
      <c r="J86" s="289">
        <v>20</v>
      </c>
      <c r="K86" s="279"/>
    </row>
    <row r="87" spans="2:11" s="1" customFormat="1" ht="15" customHeight="1">
      <c r="B87" s="288"/>
      <c r="C87" s="267" t="s">
        <v>1610</v>
      </c>
      <c r="D87" s="267"/>
      <c r="E87" s="267"/>
      <c r="F87" s="287" t="s">
        <v>1597</v>
      </c>
      <c r="G87" s="286"/>
      <c r="H87" s="267" t="s">
        <v>1611</v>
      </c>
      <c r="I87" s="267" t="s">
        <v>1593</v>
      </c>
      <c r="J87" s="267">
        <v>50</v>
      </c>
      <c r="K87" s="279"/>
    </row>
    <row r="88" spans="2:11" s="1" customFormat="1" ht="15" customHeight="1">
      <c r="B88" s="288"/>
      <c r="C88" s="267" t="s">
        <v>1612</v>
      </c>
      <c r="D88" s="267"/>
      <c r="E88" s="267"/>
      <c r="F88" s="287" t="s">
        <v>1597</v>
      </c>
      <c r="G88" s="286"/>
      <c r="H88" s="267" t="s">
        <v>1613</v>
      </c>
      <c r="I88" s="267" t="s">
        <v>1593</v>
      </c>
      <c r="J88" s="267">
        <v>20</v>
      </c>
      <c r="K88" s="279"/>
    </row>
    <row r="89" spans="2:11" s="1" customFormat="1" ht="15" customHeight="1">
      <c r="B89" s="288"/>
      <c r="C89" s="267" t="s">
        <v>1614</v>
      </c>
      <c r="D89" s="267"/>
      <c r="E89" s="267"/>
      <c r="F89" s="287" t="s">
        <v>1597</v>
      </c>
      <c r="G89" s="286"/>
      <c r="H89" s="267" t="s">
        <v>1615</v>
      </c>
      <c r="I89" s="267" t="s">
        <v>1593</v>
      </c>
      <c r="J89" s="267">
        <v>20</v>
      </c>
      <c r="K89" s="279"/>
    </row>
    <row r="90" spans="2:11" s="1" customFormat="1" ht="15" customHeight="1">
      <c r="B90" s="288"/>
      <c r="C90" s="267" t="s">
        <v>1616</v>
      </c>
      <c r="D90" s="267"/>
      <c r="E90" s="267"/>
      <c r="F90" s="287" t="s">
        <v>1597</v>
      </c>
      <c r="G90" s="286"/>
      <c r="H90" s="267" t="s">
        <v>1617</v>
      </c>
      <c r="I90" s="267" t="s">
        <v>1593</v>
      </c>
      <c r="J90" s="267">
        <v>50</v>
      </c>
      <c r="K90" s="279"/>
    </row>
    <row r="91" spans="2:11" s="1" customFormat="1" ht="15" customHeight="1">
      <c r="B91" s="288"/>
      <c r="C91" s="267" t="s">
        <v>1618</v>
      </c>
      <c r="D91" s="267"/>
      <c r="E91" s="267"/>
      <c r="F91" s="287" t="s">
        <v>1597</v>
      </c>
      <c r="G91" s="286"/>
      <c r="H91" s="267" t="s">
        <v>1618</v>
      </c>
      <c r="I91" s="267" t="s">
        <v>1593</v>
      </c>
      <c r="J91" s="267">
        <v>50</v>
      </c>
      <c r="K91" s="279"/>
    </row>
    <row r="92" spans="2:11" s="1" customFormat="1" ht="15" customHeight="1">
      <c r="B92" s="288"/>
      <c r="C92" s="267" t="s">
        <v>1619</v>
      </c>
      <c r="D92" s="267"/>
      <c r="E92" s="267"/>
      <c r="F92" s="287" t="s">
        <v>1597</v>
      </c>
      <c r="G92" s="286"/>
      <c r="H92" s="267" t="s">
        <v>1620</v>
      </c>
      <c r="I92" s="267" t="s">
        <v>1593</v>
      </c>
      <c r="J92" s="267">
        <v>255</v>
      </c>
      <c r="K92" s="279"/>
    </row>
    <row r="93" spans="2:11" s="1" customFormat="1" ht="15" customHeight="1">
      <c r="B93" s="288"/>
      <c r="C93" s="267" t="s">
        <v>1621</v>
      </c>
      <c r="D93" s="267"/>
      <c r="E93" s="267"/>
      <c r="F93" s="287" t="s">
        <v>1591</v>
      </c>
      <c r="G93" s="286"/>
      <c r="H93" s="267" t="s">
        <v>1622</v>
      </c>
      <c r="I93" s="267" t="s">
        <v>1623</v>
      </c>
      <c r="J93" s="267"/>
      <c r="K93" s="279"/>
    </row>
    <row r="94" spans="2:11" s="1" customFormat="1" ht="15" customHeight="1">
      <c r="B94" s="288"/>
      <c r="C94" s="267" t="s">
        <v>1624</v>
      </c>
      <c r="D94" s="267"/>
      <c r="E94" s="267"/>
      <c r="F94" s="287" t="s">
        <v>1591</v>
      </c>
      <c r="G94" s="286"/>
      <c r="H94" s="267" t="s">
        <v>1625</v>
      </c>
      <c r="I94" s="267" t="s">
        <v>1626</v>
      </c>
      <c r="J94" s="267"/>
      <c r="K94" s="279"/>
    </row>
    <row r="95" spans="2:11" s="1" customFormat="1" ht="15" customHeight="1">
      <c r="B95" s="288"/>
      <c r="C95" s="267" t="s">
        <v>1627</v>
      </c>
      <c r="D95" s="267"/>
      <c r="E95" s="267"/>
      <c r="F95" s="287" t="s">
        <v>1591</v>
      </c>
      <c r="G95" s="286"/>
      <c r="H95" s="267" t="s">
        <v>1627</v>
      </c>
      <c r="I95" s="267" t="s">
        <v>1626</v>
      </c>
      <c r="J95" s="267"/>
      <c r="K95" s="279"/>
    </row>
    <row r="96" spans="2:11" s="1" customFormat="1" ht="15" customHeight="1">
      <c r="B96" s="288"/>
      <c r="C96" s="267" t="s">
        <v>37</v>
      </c>
      <c r="D96" s="267"/>
      <c r="E96" s="267"/>
      <c r="F96" s="287" t="s">
        <v>1591</v>
      </c>
      <c r="G96" s="286"/>
      <c r="H96" s="267" t="s">
        <v>1628</v>
      </c>
      <c r="I96" s="267" t="s">
        <v>1626</v>
      </c>
      <c r="J96" s="267"/>
      <c r="K96" s="279"/>
    </row>
    <row r="97" spans="2:11" s="1" customFormat="1" ht="15" customHeight="1">
      <c r="B97" s="288"/>
      <c r="C97" s="267" t="s">
        <v>47</v>
      </c>
      <c r="D97" s="267"/>
      <c r="E97" s="267"/>
      <c r="F97" s="287" t="s">
        <v>1591</v>
      </c>
      <c r="G97" s="286"/>
      <c r="H97" s="267" t="s">
        <v>1629</v>
      </c>
      <c r="I97" s="267" t="s">
        <v>1626</v>
      </c>
      <c r="J97" s="267"/>
      <c r="K97" s="279"/>
    </row>
    <row r="98" spans="2:11" s="1" customFormat="1" ht="15" customHeight="1">
      <c r="B98" s="291"/>
      <c r="C98" s="292"/>
      <c r="D98" s="292"/>
      <c r="E98" s="292"/>
      <c r="F98" s="292"/>
      <c r="G98" s="292"/>
      <c r="H98" s="292"/>
      <c r="I98" s="292"/>
      <c r="J98" s="292"/>
      <c r="K98" s="293"/>
    </row>
    <row r="99" spans="2:11" s="1" customFormat="1" ht="18.7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4"/>
    </row>
    <row r="100" spans="2:11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s="1" customFormat="1" ht="45" customHeight="1">
      <c r="B102" s="278"/>
      <c r="C102" s="383" t="s">
        <v>1630</v>
      </c>
      <c r="D102" s="383"/>
      <c r="E102" s="383"/>
      <c r="F102" s="383"/>
      <c r="G102" s="383"/>
      <c r="H102" s="383"/>
      <c r="I102" s="383"/>
      <c r="J102" s="383"/>
      <c r="K102" s="279"/>
    </row>
    <row r="103" spans="2:11" s="1" customFormat="1" ht="17.25" customHeight="1">
      <c r="B103" s="278"/>
      <c r="C103" s="280" t="s">
        <v>1585</v>
      </c>
      <c r="D103" s="280"/>
      <c r="E103" s="280"/>
      <c r="F103" s="280" t="s">
        <v>1586</v>
      </c>
      <c r="G103" s="281"/>
      <c r="H103" s="280" t="s">
        <v>53</v>
      </c>
      <c r="I103" s="280" t="s">
        <v>56</v>
      </c>
      <c r="J103" s="280" t="s">
        <v>1587</v>
      </c>
      <c r="K103" s="279"/>
    </row>
    <row r="104" spans="2:11" s="1" customFormat="1" ht="17.25" customHeight="1">
      <c r="B104" s="278"/>
      <c r="C104" s="282" t="s">
        <v>1588</v>
      </c>
      <c r="D104" s="282"/>
      <c r="E104" s="282"/>
      <c r="F104" s="283" t="s">
        <v>1589</v>
      </c>
      <c r="G104" s="284"/>
      <c r="H104" s="282"/>
      <c r="I104" s="282"/>
      <c r="J104" s="282" t="s">
        <v>1590</v>
      </c>
      <c r="K104" s="279"/>
    </row>
    <row r="105" spans="2:11" s="1" customFormat="1" ht="5.25" customHeight="1">
      <c r="B105" s="278"/>
      <c r="C105" s="280"/>
      <c r="D105" s="280"/>
      <c r="E105" s="280"/>
      <c r="F105" s="280"/>
      <c r="G105" s="296"/>
      <c r="H105" s="280"/>
      <c r="I105" s="280"/>
      <c r="J105" s="280"/>
      <c r="K105" s="279"/>
    </row>
    <row r="106" spans="2:11" s="1" customFormat="1" ht="15" customHeight="1">
      <c r="B106" s="278"/>
      <c r="C106" s="267" t="s">
        <v>52</v>
      </c>
      <c r="D106" s="285"/>
      <c r="E106" s="285"/>
      <c r="F106" s="287" t="s">
        <v>1591</v>
      </c>
      <c r="G106" s="296"/>
      <c r="H106" s="267" t="s">
        <v>1631</v>
      </c>
      <c r="I106" s="267" t="s">
        <v>1593</v>
      </c>
      <c r="J106" s="267">
        <v>20</v>
      </c>
      <c r="K106" s="279"/>
    </row>
    <row r="107" spans="2:11" s="1" customFormat="1" ht="15" customHeight="1">
      <c r="B107" s="278"/>
      <c r="C107" s="267" t="s">
        <v>1594</v>
      </c>
      <c r="D107" s="267"/>
      <c r="E107" s="267"/>
      <c r="F107" s="287" t="s">
        <v>1591</v>
      </c>
      <c r="G107" s="267"/>
      <c r="H107" s="267" t="s">
        <v>1631</v>
      </c>
      <c r="I107" s="267" t="s">
        <v>1593</v>
      </c>
      <c r="J107" s="267">
        <v>120</v>
      </c>
      <c r="K107" s="279"/>
    </row>
    <row r="108" spans="2:11" s="1" customFormat="1" ht="15" customHeight="1">
      <c r="B108" s="288"/>
      <c r="C108" s="267" t="s">
        <v>1596</v>
      </c>
      <c r="D108" s="267"/>
      <c r="E108" s="267"/>
      <c r="F108" s="287" t="s">
        <v>1597</v>
      </c>
      <c r="G108" s="267"/>
      <c r="H108" s="267" t="s">
        <v>1631</v>
      </c>
      <c r="I108" s="267" t="s">
        <v>1593</v>
      </c>
      <c r="J108" s="267">
        <v>50</v>
      </c>
      <c r="K108" s="279"/>
    </row>
    <row r="109" spans="2:11" s="1" customFormat="1" ht="15" customHeight="1">
      <c r="B109" s="288"/>
      <c r="C109" s="267" t="s">
        <v>1599</v>
      </c>
      <c r="D109" s="267"/>
      <c r="E109" s="267"/>
      <c r="F109" s="287" t="s">
        <v>1591</v>
      </c>
      <c r="G109" s="267"/>
      <c r="H109" s="267" t="s">
        <v>1631</v>
      </c>
      <c r="I109" s="267" t="s">
        <v>1601</v>
      </c>
      <c r="J109" s="267"/>
      <c r="K109" s="279"/>
    </row>
    <row r="110" spans="2:11" s="1" customFormat="1" ht="15" customHeight="1">
      <c r="B110" s="288"/>
      <c r="C110" s="267" t="s">
        <v>1610</v>
      </c>
      <c r="D110" s="267"/>
      <c r="E110" s="267"/>
      <c r="F110" s="287" t="s">
        <v>1597</v>
      </c>
      <c r="G110" s="267"/>
      <c r="H110" s="267" t="s">
        <v>1631</v>
      </c>
      <c r="I110" s="267" t="s">
        <v>1593</v>
      </c>
      <c r="J110" s="267">
        <v>50</v>
      </c>
      <c r="K110" s="279"/>
    </row>
    <row r="111" spans="2:11" s="1" customFormat="1" ht="15" customHeight="1">
      <c r="B111" s="288"/>
      <c r="C111" s="267" t="s">
        <v>1618</v>
      </c>
      <c r="D111" s="267"/>
      <c r="E111" s="267"/>
      <c r="F111" s="287" t="s">
        <v>1597</v>
      </c>
      <c r="G111" s="267"/>
      <c r="H111" s="267" t="s">
        <v>1631</v>
      </c>
      <c r="I111" s="267" t="s">
        <v>1593</v>
      </c>
      <c r="J111" s="267">
        <v>50</v>
      </c>
      <c r="K111" s="279"/>
    </row>
    <row r="112" spans="2:11" s="1" customFormat="1" ht="15" customHeight="1">
      <c r="B112" s="288"/>
      <c r="C112" s="267" t="s">
        <v>1616</v>
      </c>
      <c r="D112" s="267"/>
      <c r="E112" s="267"/>
      <c r="F112" s="287" t="s">
        <v>1597</v>
      </c>
      <c r="G112" s="267"/>
      <c r="H112" s="267" t="s">
        <v>1631</v>
      </c>
      <c r="I112" s="267" t="s">
        <v>1593</v>
      </c>
      <c r="J112" s="267">
        <v>50</v>
      </c>
      <c r="K112" s="279"/>
    </row>
    <row r="113" spans="2:11" s="1" customFormat="1" ht="15" customHeight="1">
      <c r="B113" s="288"/>
      <c r="C113" s="267" t="s">
        <v>52</v>
      </c>
      <c r="D113" s="267"/>
      <c r="E113" s="267"/>
      <c r="F113" s="287" t="s">
        <v>1591</v>
      </c>
      <c r="G113" s="267"/>
      <c r="H113" s="267" t="s">
        <v>1632</v>
      </c>
      <c r="I113" s="267" t="s">
        <v>1593</v>
      </c>
      <c r="J113" s="267">
        <v>20</v>
      </c>
      <c r="K113" s="279"/>
    </row>
    <row r="114" spans="2:11" s="1" customFormat="1" ht="15" customHeight="1">
      <c r="B114" s="288"/>
      <c r="C114" s="267" t="s">
        <v>1633</v>
      </c>
      <c r="D114" s="267"/>
      <c r="E114" s="267"/>
      <c r="F114" s="287" t="s">
        <v>1591</v>
      </c>
      <c r="G114" s="267"/>
      <c r="H114" s="267" t="s">
        <v>1634</v>
      </c>
      <c r="I114" s="267" t="s">
        <v>1593</v>
      </c>
      <c r="J114" s="267">
        <v>120</v>
      </c>
      <c r="K114" s="279"/>
    </row>
    <row r="115" spans="2:11" s="1" customFormat="1" ht="15" customHeight="1">
      <c r="B115" s="288"/>
      <c r="C115" s="267" t="s">
        <v>37</v>
      </c>
      <c r="D115" s="267"/>
      <c r="E115" s="267"/>
      <c r="F115" s="287" t="s">
        <v>1591</v>
      </c>
      <c r="G115" s="267"/>
      <c r="H115" s="267" t="s">
        <v>1635</v>
      </c>
      <c r="I115" s="267" t="s">
        <v>1626</v>
      </c>
      <c r="J115" s="267"/>
      <c r="K115" s="279"/>
    </row>
    <row r="116" spans="2:11" s="1" customFormat="1" ht="15" customHeight="1">
      <c r="B116" s="288"/>
      <c r="C116" s="267" t="s">
        <v>47</v>
      </c>
      <c r="D116" s="267"/>
      <c r="E116" s="267"/>
      <c r="F116" s="287" t="s">
        <v>1591</v>
      </c>
      <c r="G116" s="267"/>
      <c r="H116" s="267" t="s">
        <v>1636</v>
      </c>
      <c r="I116" s="267" t="s">
        <v>1626</v>
      </c>
      <c r="J116" s="267"/>
      <c r="K116" s="279"/>
    </row>
    <row r="117" spans="2:11" s="1" customFormat="1" ht="15" customHeight="1">
      <c r="B117" s="288"/>
      <c r="C117" s="267" t="s">
        <v>56</v>
      </c>
      <c r="D117" s="267"/>
      <c r="E117" s="267"/>
      <c r="F117" s="287" t="s">
        <v>1591</v>
      </c>
      <c r="G117" s="267"/>
      <c r="H117" s="267" t="s">
        <v>1637</v>
      </c>
      <c r="I117" s="267" t="s">
        <v>1638</v>
      </c>
      <c r="J117" s="267"/>
      <c r="K117" s="279"/>
    </row>
    <row r="118" spans="2:11" s="1" customFormat="1" ht="15" customHeight="1">
      <c r="B118" s="291"/>
      <c r="C118" s="297"/>
      <c r="D118" s="297"/>
      <c r="E118" s="297"/>
      <c r="F118" s="297"/>
      <c r="G118" s="297"/>
      <c r="H118" s="297"/>
      <c r="I118" s="297"/>
      <c r="J118" s="297"/>
      <c r="K118" s="293"/>
    </row>
    <row r="119" spans="2:11" s="1" customFormat="1" ht="18.75" customHeight="1">
      <c r="B119" s="298"/>
      <c r="C119" s="264"/>
      <c r="D119" s="264"/>
      <c r="E119" s="264"/>
      <c r="F119" s="299"/>
      <c r="G119" s="264"/>
      <c r="H119" s="264"/>
      <c r="I119" s="264"/>
      <c r="J119" s="264"/>
      <c r="K119" s="298"/>
    </row>
    <row r="120" spans="2:11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pans="2:11" s="1" customFormat="1" ht="45" customHeight="1">
      <c r="B122" s="303"/>
      <c r="C122" s="384" t="s">
        <v>1639</v>
      </c>
      <c r="D122" s="384"/>
      <c r="E122" s="384"/>
      <c r="F122" s="384"/>
      <c r="G122" s="384"/>
      <c r="H122" s="384"/>
      <c r="I122" s="384"/>
      <c r="J122" s="384"/>
      <c r="K122" s="304"/>
    </row>
    <row r="123" spans="2:11" s="1" customFormat="1" ht="17.25" customHeight="1">
      <c r="B123" s="305"/>
      <c r="C123" s="280" t="s">
        <v>1585</v>
      </c>
      <c r="D123" s="280"/>
      <c r="E123" s="280"/>
      <c r="F123" s="280" t="s">
        <v>1586</v>
      </c>
      <c r="G123" s="281"/>
      <c r="H123" s="280" t="s">
        <v>53</v>
      </c>
      <c r="I123" s="280" t="s">
        <v>56</v>
      </c>
      <c r="J123" s="280" t="s">
        <v>1587</v>
      </c>
      <c r="K123" s="306"/>
    </row>
    <row r="124" spans="2:11" s="1" customFormat="1" ht="17.25" customHeight="1">
      <c r="B124" s="305"/>
      <c r="C124" s="282" t="s">
        <v>1588</v>
      </c>
      <c r="D124" s="282"/>
      <c r="E124" s="282"/>
      <c r="F124" s="283" t="s">
        <v>1589</v>
      </c>
      <c r="G124" s="284"/>
      <c r="H124" s="282"/>
      <c r="I124" s="282"/>
      <c r="J124" s="282" t="s">
        <v>1590</v>
      </c>
      <c r="K124" s="306"/>
    </row>
    <row r="125" spans="2:11" s="1" customFormat="1" ht="5.25" customHeight="1">
      <c r="B125" s="307"/>
      <c r="C125" s="285"/>
      <c r="D125" s="285"/>
      <c r="E125" s="285"/>
      <c r="F125" s="285"/>
      <c r="G125" s="267"/>
      <c r="H125" s="285"/>
      <c r="I125" s="285"/>
      <c r="J125" s="285"/>
      <c r="K125" s="308"/>
    </row>
    <row r="126" spans="2:11" s="1" customFormat="1" ht="15" customHeight="1">
      <c r="B126" s="307"/>
      <c r="C126" s="267" t="s">
        <v>1594</v>
      </c>
      <c r="D126" s="285"/>
      <c r="E126" s="285"/>
      <c r="F126" s="287" t="s">
        <v>1591</v>
      </c>
      <c r="G126" s="267"/>
      <c r="H126" s="267" t="s">
        <v>1631</v>
      </c>
      <c r="I126" s="267" t="s">
        <v>1593</v>
      </c>
      <c r="J126" s="267">
        <v>120</v>
      </c>
      <c r="K126" s="309"/>
    </row>
    <row r="127" spans="2:11" s="1" customFormat="1" ht="15" customHeight="1">
      <c r="B127" s="307"/>
      <c r="C127" s="267" t="s">
        <v>1640</v>
      </c>
      <c r="D127" s="267"/>
      <c r="E127" s="267"/>
      <c r="F127" s="287" t="s">
        <v>1591</v>
      </c>
      <c r="G127" s="267"/>
      <c r="H127" s="267" t="s">
        <v>1641</v>
      </c>
      <c r="I127" s="267" t="s">
        <v>1593</v>
      </c>
      <c r="J127" s="267" t="s">
        <v>1642</v>
      </c>
      <c r="K127" s="309"/>
    </row>
    <row r="128" spans="2:11" s="1" customFormat="1" ht="15" customHeight="1">
      <c r="B128" s="307"/>
      <c r="C128" s="267" t="s">
        <v>1539</v>
      </c>
      <c r="D128" s="267"/>
      <c r="E128" s="267"/>
      <c r="F128" s="287" t="s">
        <v>1591</v>
      </c>
      <c r="G128" s="267"/>
      <c r="H128" s="267" t="s">
        <v>1643</v>
      </c>
      <c r="I128" s="267" t="s">
        <v>1593</v>
      </c>
      <c r="J128" s="267" t="s">
        <v>1642</v>
      </c>
      <c r="K128" s="309"/>
    </row>
    <row r="129" spans="2:11" s="1" customFormat="1" ht="15" customHeight="1">
      <c r="B129" s="307"/>
      <c r="C129" s="267" t="s">
        <v>1602</v>
      </c>
      <c r="D129" s="267"/>
      <c r="E129" s="267"/>
      <c r="F129" s="287" t="s">
        <v>1597</v>
      </c>
      <c r="G129" s="267"/>
      <c r="H129" s="267" t="s">
        <v>1603</v>
      </c>
      <c r="I129" s="267" t="s">
        <v>1593</v>
      </c>
      <c r="J129" s="267">
        <v>15</v>
      </c>
      <c r="K129" s="309"/>
    </row>
    <row r="130" spans="2:11" s="1" customFormat="1" ht="15" customHeight="1">
      <c r="B130" s="307"/>
      <c r="C130" s="289" t="s">
        <v>1604</v>
      </c>
      <c r="D130" s="289"/>
      <c r="E130" s="289"/>
      <c r="F130" s="290" t="s">
        <v>1597</v>
      </c>
      <c r="G130" s="289"/>
      <c r="H130" s="289" t="s">
        <v>1605</v>
      </c>
      <c r="I130" s="289" t="s">
        <v>1593</v>
      </c>
      <c r="J130" s="289">
        <v>15</v>
      </c>
      <c r="K130" s="309"/>
    </row>
    <row r="131" spans="2:11" s="1" customFormat="1" ht="15" customHeight="1">
      <c r="B131" s="307"/>
      <c r="C131" s="289" t="s">
        <v>1606</v>
      </c>
      <c r="D131" s="289"/>
      <c r="E131" s="289"/>
      <c r="F131" s="290" t="s">
        <v>1597</v>
      </c>
      <c r="G131" s="289"/>
      <c r="H131" s="289" t="s">
        <v>1607</v>
      </c>
      <c r="I131" s="289" t="s">
        <v>1593</v>
      </c>
      <c r="J131" s="289">
        <v>20</v>
      </c>
      <c r="K131" s="309"/>
    </row>
    <row r="132" spans="2:11" s="1" customFormat="1" ht="15" customHeight="1">
      <c r="B132" s="307"/>
      <c r="C132" s="289" t="s">
        <v>1608</v>
      </c>
      <c r="D132" s="289"/>
      <c r="E132" s="289"/>
      <c r="F132" s="290" t="s">
        <v>1597</v>
      </c>
      <c r="G132" s="289"/>
      <c r="H132" s="289" t="s">
        <v>1609</v>
      </c>
      <c r="I132" s="289" t="s">
        <v>1593</v>
      </c>
      <c r="J132" s="289">
        <v>20</v>
      </c>
      <c r="K132" s="309"/>
    </row>
    <row r="133" spans="2:11" s="1" customFormat="1" ht="15" customHeight="1">
      <c r="B133" s="307"/>
      <c r="C133" s="267" t="s">
        <v>1596</v>
      </c>
      <c r="D133" s="267"/>
      <c r="E133" s="267"/>
      <c r="F133" s="287" t="s">
        <v>1597</v>
      </c>
      <c r="G133" s="267"/>
      <c r="H133" s="267" t="s">
        <v>1631</v>
      </c>
      <c r="I133" s="267" t="s">
        <v>1593</v>
      </c>
      <c r="J133" s="267">
        <v>50</v>
      </c>
      <c r="K133" s="309"/>
    </row>
    <row r="134" spans="2:11" s="1" customFormat="1" ht="15" customHeight="1">
      <c r="B134" s="307"/>
      <c r="C134" s="267" t="s">
        <v>1610</v>
      </c>
      <c r="D134" s="267"/>
      <c r="E134" s="267"/>
      <c r="F134" s="287" t="s">
        <v>1597</v>
      </c>
      <c r="G134" s="267"/>
      <c r="H134" s="267" t="s">
        <v>1631</v>
      </c>
      <c r="I134" s="267" t="s">
        <v>1593</v>
      </c>
      <c r="J134" s="267">
        <v>50</v>
      </c>
      <c r="K134" s="309"/>
    </row>
    <row r="135" spans="2:11" s="1" customFormat="1" ht="15" customHeight="1">
      <c r="B135" s="307"/>
      <c r="C135" s="267" t="s">
        <v>1616</v>
      </c>
      <c r="D135" s="267"/>
      <c r="E135" s="267"/>
      <c r="F135" s="287" t="s">
        <v>1597</v>
      </c>
      <c r="G135" s="267"/>
      <c r="H135" s="267" t="s">
        <v>1631</v>
      </c>
      <c r="I135" s="267" t="s">
        <v>1593</v>
      </c>
      <c r="J135" s="267">
        <v>50</v>
      </c>
      <c r="K135" s="309"/>
    </row>
    <row r="136" spans="2:11" s="1" customFormat="1" ht="15" customHeight="1">
      <c r="B136" s="307"/>
      <c r="C136" s="267" t="s">
        <v>1618</v>
      </c>
      <c r="D136" s="267"/>
      <c r="E136" s="267"/>
      <c r="F136" s="287" t="s">
        <v>1597</v>
      </c>
      <c r="G136" s="267"/>
      <c r="H136" s="267" t="s">
        <v>1631</v>
      </c>
      <c r="I136" s="267" t="s">
        <v>1593</v>
      </c>
      <c r="J136" s="267">
        <v>50</v>
      </c>
      <c r="K136" s="309"/>
    </row>
    <row r="137" spans="2:11" s="1" customFormat="1" ht="15" customHeight="1">
      <c r="B137" s="307"/>
      <c r="C137" s="267" t="s">
        <v>1619</v>
      </c>
      <c r="D137" s="267"/>
      <c r="E137" s="267"/>
      <c r="F137" s="287" t="s">
        <v>1597</v>
      </c>
      <c r="G137" s="267"/>
      <c r="H137" s="267" t="s">
        <v>1644</v>
      </c>
      <c r="I137" s="267" t="s">
        <v>1593</v>
      </c>
      <c r="J137" s="267">
        <v>255</v>
      </c>
      <c r="K137" s="309"/>
    </row>
    <row r="138" spans="2:11" s="1" customFormat="1" ht="15" customHeight="1">
      <c r="B138" s="307"/>
      <c r="C138" s="267" t="s">
        <v>1621</v>
      </c>
      <c r="D138" s="267"/>
      <c r="E138" s="267"/>
      <c r="F138" s="287" t="s">
        <v>1591</v>
      </c>
      <c r="G138" s="267"/>
      <c r="H138" s="267" t="s">
        <v>1645</v>
      </c>
      <c r="I138" s="267" t="s">
        <v>1623</v>
      </c>
      <c r="J138" s="267"/>
      <c r="K138" s="309"/>
    </row>
    <row r="139" spans="2:11" s="1" customFormat="1" ht="15" customHeight="1">
      <c r="B139" s="307"/>
      <c r="C139" s="267" t="s">
        <v>1624</v>
      </c>
      <c r="D139" s="267"/>
      <c r="E139" s="267"/>
      <c r="F139" s="287" t="s">
        <v>1591</v>
      </c>
      <c r="G139" s="267"/>
      <c r="H139" s="267" t="s">
        <v>1646</v>
      </c>
      <c r="I139" s="267" t="s">
        <v>1626</v>
      </c>
      <c r="J139" s="267"/>
      <c r="K139" s="309"/>
    </row>
    <row r="140" spans="2:11" s="1" customFormat="1" ht="15" customHeight="1">
      <c r="B140" s="307"/>
      <c r="C140" s="267" t="s">
        <v>1627</v>
      </c>
      <c r="D140" s="267"/>
      <c r="E140" s="267"/>
      <c r="F140" s="287" t="s">
        <v>1591</v>
      </c>
      <c r="G140" s="267"/>
      <c r="H140" s="267" t="s">
        <v>1627</v>
      </c>
      <c r="I140" s="267" t="s">
        <v>1626</v>
      </c>
      <c r="J140" s="267"/>
      <c r="K140" s="309"/>
    </row>
    <row r="141" spans="2:11" s="1" customFormat="1" ht="15" customHeight="1">
      <c r="B141" s="307"/>
      <c r="C141" s="267" t="s">
        <v>37</v>
      </c>
      <c r="D141" s="267"/>
      <c r="E141" s="267"/>
      <c r="F141" s="287" t="s">
        <v>1591</v>
      </c>
      <c r="G141" s="267"/>
      <c r="H141" s="267" t="s">
        <v>1647</v>
      </c>
      <c r="I141" s="267" t="s">
        <v>1626</v>
      </c>
      <c r="J141" s="267"/>
      <c r="K141" s="309"/>
    </row>
    <row r="142" spans="2:11" s="1" customFormat="1" ht="15" customHeight="1">
      <c r="B142" s="307"/>
      <c r="C142" s="267" t="s">
        <v>1648</v>
      </c>
      <c r="D142" s="267"/>
      <c r="E142" s="267"/>
      <c r="F142" s="287" t="s">
        <v>1591</v>
      </c>
      <c r="G142" s="267"/>
      <c r="H142" s="267" t="s">
        <v>1649</v>
      </c>
      <c r="I142" s="267" t="s">
        <v>1626</v>
      </c>
      <c r="J142" s="267"/>
      <c r="K142" s="309"/>
    </row>
    <row r="143" spans="2:11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pans="2:11" s="1" customFormat="1" ht="18.75" customHeight="1">
      <c r="B144" s="264"/>
      <c r="C144" s="264"/>
      <c r="D144" s="264"/>
      <c r="E144" s="264"/>
      <c r="F144" s="299"/>
      <c r="G144" s="264"/>
      <c r="H144" s="264"/>
      <c r="I144" s="264"/>
      <c r="J144" s="264"/>
      <c r="K144" s="264"/>
    </row>
    <row r="145" spans="2:11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s="1" customFormat="1" ht="45" customHeight="1">
      <c r="B147" s="278"/>
      <c r="C147" s="383" t="s">
        <v>1650</v>
      </c>
      <c r="D147" s="383"/>
      <c r="E147" s="383"/>
      <c r="F147" s="383"/>
      <c r="G147" s="383"/>
      <c r="H147" s="383"/>
      <c r="I147" s="383"/>
      <c r="J147" s="383"/>
      <c r="K147" s="279"/>
    </row>
    <row r="148" spans="2:11" s="1" customFormat="1" ht="17.25" customHeight="1">
      <c r="B148" s="278"/>
      <c r="C148" s="280" t="s">
        <v>1585</v>
      </c>
      <c r="D148" s="280"/>
      <c r="E148" s="280"/>
      <c r="F148" s="280" t="s">
        <v>1586</v>
      </c>
      <c r="G148" s="281"/>
      <c r="H148" s="280" t="s">
        <v>53</v>
      </c>
      <c r="I148" s="280" t="s">
        <v>56</v>
      </c>
      <c r="J148" s="280" t="s">
        <v>1587</v>
      </c>
      <c r="K148" s="279"/>
    </row>
    <row r="149" spans="2:11" s="1" customFormat="1" ht="17.25" customHeight="1">
      <c r="B149" s="278"/>
      <c r="C149" s="282" t="s">
        <v>1588</v>
      </c>
      <c r="D149" s="282"/>
      <c r="E149" s="282"/>
      <c r="F149" s="283" t="s">
        <v>1589</v>
      </c>
      <c r="G149" s="284"/>
      <c r="H149" s="282"/>
      <c r="I149" s="282"/>
      <c r="J149" s="282" t="s">
        <v>1590</v>
      </c>
      <c r="K149" s="279"/>
    </row>
    <row r="150" spans="2:11" s="1" customFormat="1" ht="5.25" customHeight="1">
      <c r="B150" s="288"/>
      <c r="C150" s="285"/>
      <c r="D150" s="285"/>
      <c r="E150" s="285"/>
      <c r="F150" s="285"/>
      <c r="G150" s="286"/>
      <c r="H150" s="285"/>
      <c r="I150" s="285"/>
      <c r="J150" s="285"/>
      <c r="K150" s="309"/>
    </row>
    <row r="151" spans="2:11" s="1" customFormat="1" ht="15" customHeight="1">
      <c r="B151" s="288"/>
      <c r="C151" s="313" t="s">
        <v>1594</v>
      </c>
      <c r="D151" s="267"/>
      <c r="E151" s="267"/>
      <c r="F151" s="314" t="s">
        <v>1591</v>
      </c>
      <c r="G151" s="267"/>
      <c r="H151" s="313" t="s">
        <v>1631</v>
      </c>
      <c r="I151" s="313" t="s">
        <v>1593</v>
      </c>
      <c r="J151" s="313">
        <v>120</v>
      </c>
      <c r="K151" s="309"/>
    </row>
    <row r="152" spans="2:11" s="1" customFormat="1" ht="15" customHeight="1">
      <c r="B152" s="288"/>
      <c r="C152" s="313" t="s">
        <v>1640</v>
      </c>
      <c r="D152" s="267"/>
      <c r="E152" s="267"/>
      <c r="F152" s="314" t="s">
        <v>1591</v>
      </c>
      <c r="G152" s="267"/>
      <c r="H152" s="313" t="s">
        <v>1651</v>
      </c>
      <c r="I152" s="313" t="s">
        <v>1593</v>
      </c>
      <c r="J152" s="313" t="s">
        <v>1642</v>
      </c>
      <c r="K152" s="309"/>
    </row>
    <row r="153" spans="2:11" s="1" customFormat="1" ht="15" customHeight="1">
      <c r="B153" s="288"/>
      <c r="C153" s="313" t="s">
        <v>1539</v>
      </c>
      <c r="D153" s="267"/>
      <c r="E153" s="267"/>
      <c r="F153" s="314" t="s">
        <v>1591</v>
      </c>
      <c r="G153" s="267"/>
      <c r="H153" s="313" t="s">
        <v>1652</v>
      </c>
      <c r="I153" s="313" t="s">
        <v>1593</v>
      </c>
      <c r="J153" s="313" t="s">
        <v>1642</v>
      </c>
      <c r="K153" s="309"/>
    </row>
    <row r="154" spans="2:11" s="1" customFormat="1" ht="15" customHeight="1">
      <c r="B154" s="288"/>
      <c r="C154" s="313" t="s">
        <v>1596</v>
      </c>
      <c r="D154" s="267"/>
      <c r="E154" s="267"/>
      <c r="F154" s="314" t="s">
        <v>1597</v>
      </c>
      <c r="G154" s="267"/>
      <c r="H154" s="313" t="s">
        <v>1631</v>
      </c>
      <c r="I154" s="313" t="s">
        <v>1593</v>
      </c>
      <c r="J154" s="313">
        <v>50</v>
      </c>
      <c r="K154" s="309"/>
    </row>
    <row r="155" spans="2:11" s="1" customFormat="1" ht="15" customHeight="1">
      <c r="B155" s="288"/>
      <c r="C155" s="313" t="s">
        <v>1599</v>
      </c>
      <c r="D155" s="267"/>
      <c r="E155" s="267"/>
      <c r="F155" s="314" t="s">
        <v>1591</v>
      </c>
      <c r="G155" s="267"/>
      <c r="H155" s="313" t="s">
        <v>1631</v>
      </c>
      <c r="I155" s="313" t="s">
        <v>1601</v>
      </c>
      <c r="J155" s="313"/>
      <c r="K155" s="309"/>
    </row>
    <row r="156" spans="2:11" s="1" customFormat="1" ht="15" customHeight="1">
      <c r="B156" s="288"/>
      <c r="C156" s="313" t="s">
        <v>1610</v>
      </c>
      <c r="D156" s="267"/>
      <c r="E156" s="267"/>
      <c r="F156" s="314" t="s">
        <v>1597</v>
      </c>
      <c r="G156" s="267"/>
      <c r="H156" s="313" t="s">
        <v>1631</v>
      </c>
      <c r="I156" s="313" t="s">
        <v>1593</v>
      </c>
      <c r="J156" s="313">
        <v>50</v>
      </c>
      <c r="K156" s="309"/>
    </row>
    <row r="157" spans="2:11" s="1" customFormat="1" ht="15" customHeight="1">
      <c r="B157" s="288"/>
      <c r="C157" s="313" t="s">
        <v>1618</v>
      </c>
      <c r="D157" s="267"/>
      <c r="E157" s="267"/>
      <c r="F157" s="314" t="s">
        <v>1597</v>
      </c>
      <c r="G157" s="267"/>
      <c r="H157" s="313" t="s">
        <v>1631</v>
      </c>
      <c r="I157" s="313" t="s">
        <v>1593</v>
      </c>
      <c r="J157" s="313">
        <v>50</v>
      </c>
      <c r="K157" s="309"/>
    </row>
    <row r="158" spans="2:11" s="1" customFormat="1" ht="15" customHeight="1">
      <c r="B158" s="288"/>
      <c r="C158" s="313" t="s">
        <v>1616</v>
      </c>
      <c r="D158" s="267"/>
      <c r="E158" s="267"/>
      <c r="F158" s="314" t="s">
        <v>1597</v>
      </c>
      <c r="G158" s="267"/>
      <c r="H158" s="313" t="s">
        <v>1631</v>
      </c>
      <c r="I158" s="313" t="s">
        <v>1593</v>
      </c>
      <c r="J158" s="313">
        <v>50</v>
      </c>
      <c r="K158" s="309"/>
    </row>
    <row r="159" spans="2:11" s="1" customFormat="1" ht="15" customHeight="1">
      <c r="B159" s="288"/>
      <c r="C159" s="313" t="s">
        <v>113</v>
      </c>
      <c r="D159" s="267"/>
      <c r="E159" s="267"/>
      <c r="F159" s="314" t="s">
        <v>1591</v>
      </c>
      <c r="G159" s="267"/>
      <c r="H159" s="313" t="s">
        <v>1653</v>
      </c>
      <c r="I159" s="313" t="s">
        <v>1593</v>
      </c>
      <c r="J159" s="313" t="s">
        <v>1654</v>
      </c>
      <c r="K159" s="309"/>
    </row>
    <row r="160" spans="2:11" s="1" customFormat="1" ht="15" customHeight="1">
      <c r="B160" s="288"/>
      <c r="C160" s="313" t="s">
        <v>1655</v>
      </c>
      <c r="D160" s="267"/>
      <c r="E160" s="267"/>
      <c r="F160" s="314" t="s">
        <v>1591</v>
      </c>
      <c r="G160" s="267"/>
      <c r="H160" s="313" t="s">
        <v>1656</v>
      </c>
      <c r="I160" s="313" t="s">
        <v>1626</v>
      </c>
      <c r="J160" s="313"/>
      <c r="K160" s="309"/>
    </row>
    <row r="161" spans="2:11" s="1" customFormat="1" ht="15" customHeight="1">
      <c r="B161" s="315"/>
      <c r="C161" s="297"/>
      <c r="D161" s="297"/>
      <c r="E161" s="297"/>
      <c r="F161" s="297"/>
      <c r="G161" s="297"/>
      <c r="H161" s="297"/>
      <c r="I161" s="297"/>
      <c r="J161" s="297"/>
      <c r="K161" s="316"/>
    </row>
    <row r="162" spans="2:11" s="1" customFormat="1" ht="18.75" customHeight="1">
      <c r="B162" s="264"/>
      <c r="C162" s="267"/>
      <c r="D162" s="267"/>
      <c r="E162" s="267"/>
      <c r="F162" s="287"/>
      <c r="G162" s="267"/>
      <c r="H162" s="267"/>
      <c r="I162" s="267"/>
      <c r="J162" s="267"/>
      <c r="K162" s="264"/>
    </row>
    <row r="163" spans="2:11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s="1" customFormat="1" ht="45" customHeight="1">
      <c r="B165" s="259"/>
      <c r="C165" s="384" t="s">
        <v>1657</v>
      </c>
      <c r="D165" s="384"/>
      <c r="E165" s="384"/>
      <c r="F165" s="384"/>
      <c r="G165" s="384"/>
      <c r="H165" s="384"/>
      <c r="I165" s="384"/>
      <c r="J165" s="384"/>
      <c r="K165" s="260"/>
    </row>
    <row r="166" spans="2:11" s="1" customFormat="1" ht="17.25" customHeight="1">
      <c r="B166" s="259"/>
      <c r="C166" s="280" t="s">
        <v>1585</v>
      </c>
      <c r="D166" s="280"/>
      <c r="E166" s="280"/>
      <c r="F166" s="280" t="s">
        <v>1586</v>
      </c>
      <c r="G166" s="317"/>
      <c r="H166" s="318" t="s">
        <v>53</v>
      </c>
      <c r="I166" s="318" t="s">
        <v>56</v>
      </c>
      <c r="J166" s="280" t="s">
        <v>1587</v>
      </c>
      <c r="K166" s="260"/>
    </row>
    <row r="167" spans="2:11" s="1" customFormat="1" ht="17.25" customHeight="1">
      <c r="B167" s="261"/>
      <c r="C167" s="282" t="s">
        <v>1588</v>
      </c>
      <c r="D167" s="282"/>
      <c r="E167" s="282"/>
      <c r="F167" s="283" t="s">
        <v>1589</v>
      </c>
      <c r="G167" s="319"/>
      <c r="H167" s="320"/>
      <c r="I167" s="320"/>
      <c r="J167" s="282" t="s">
        <v>1590</v>
      </c>
      <c r="K167" s="262"/>
    </row>
    <row r="168" spans="2:11" s="1" customFormat="1" ht="5.25" customHeight="1">
      <c r="B168" s="288"/>
      <c r="C168" s="285"/>
      <c r="D168" s="285"/>
      <c r="E168" s="285"/>
      <c r="F168" s="285"/>
      <c r="G168" s="286"/>
      <c r="H168" s="285"/>
      <c r="I168" s="285"/>
      <c r="J168" s="285"/>
      <c r="K168" s="309"/>
    </row>
    <row r="169" spans="2:11" s="1" customFormat="1" ht="15" customHeight="1">
      <c r="B169" s="288"/>
      <c r="C169" s="267" t="s">
        <v>1594</v>
      </c>
      <c r="D169" s="267"/>
      <c r="E169" s="267"/>
      <c r="F169" s="287" t="s">
        <v>1591</v>
      </c>
      <c r="G169" s="267"/>
      <c r="H169" s="267" t="s">
        <v>1631</v>
      </c>
      <c r="I169" s="267" t="s">
        <v>1593</v>
      </c>
      <c r="J169" s="267">
        <v>120</v>
      </c>
      <c r="K169" s="309"/>
    </row>
    <row r="170" spans="2:11" s="1" customFormat="1" ht="15" customHeight="1">
      <c r="B170" s="288"/>
      <c r="C170" s="267" t="s">
        <v>1640</v>
      </c>
      <c r="D170" s="267"/>
      <c r="E170" s="267"/>
      <c r="F170" s="287" t="s">
        <v>1591</v>
      </c>
      <c r="G170" s="267"/>
      <c r="H170" s="267" t="s">
        <v>1641</v>
      </c>
      <c r="I170" s="267" t="s">
        <v>1593</v>
      </c>
      <c r="J170" s="267" t="s">
        <v>1642</v>
      </c>
      <c r="K170" s="309"/>
    </row>
    <row r="171" spans="2:11" s="1" customFormat="1" ht="15" customHeight="1">
      <c r="B171" s="288"/>
      <c r="C171" s="267" t="s">
        <v>1539</v>
      </c>
      <c r="D171" s="267"/>
      <c r="E171" s="267"/>
      <c r="F171" s="287" t="s">
        <v>1591</v>
      </c>
      <c r="G171" s="267"/>
      <c r="H171" s="267" t="s">
        <v>1658</v>
      </c>
      <c r="I171" s="267" t="s">
        <v>1593</v>
      </c>
      <c r="J171" s="267" t="s">
        <v>1642</v>
      </c>
      <c r="K171" s="309"/>
    </row>
    <row r="172" spans="2:11" s="1" customFormat="1" ht="15" customHeight="1">
      <c r="B172" s="288"/>
      <c r="C172" s="267" t="s">
        <v>1596</v>
      </c>
      <c r="D172" s="267"/>
      <c r="E172" s="267"/>
      <c r="F172" s="287" t="s">
        <v>1597</v>
      </c>
      <c r="G172" s="267"/>
      <c r="H172" s="267" t="s">
        <v>1658</v>
      </c>
      <c r="I172" s="267" t="s">
        <v>1593</v>
      </c>
      <c r="J172" s="267">
        <v>50</v>
      </c>
      <c r="K172" s="309"/>
    </row>
    <row r="173" spans="2:11" s="1" customFormat="1" ht="15" customHeight="1">
      <c r="B173" s="288"/>
      <c r="C173" s="267" t="s">
        <v>1599</v>
      </c>
      <c r="D173" s="267"/>
      <c r="E173" s="267"/>
      <c r="F173" s="287" t="s">
        <v>1591</v>
      </c>
      <c r="G173" s="267"/>
      <c r="H173" s="267" t="s">
        <v>1658</v>
      </c>
      <c r="I173" s="267" t="s">
        <v>1601</v>
      </c>
      <c r="J173" s="267"/>
      <c r="K173" s="309"/>
    </row>
    <row r="174" spans="2:11" s="1" customFormat="1" ht="15" customHeight="1">
      <c r="B174" s="288"/>
      <c r="C174" s="267" t="s">
        <v>1610</v>
      </c>
      <c r="D174" s="267"/>
      <c r="E174" s="267"/>
      <c r="F174" s="287" t="s">
        <v>1597</v>
      </c>
      <c r="G174" s="267"/>
      <c r="H174" s="267" t="s">
        <v>1658</v>
      </c>
      <c r="I174" s="267" t="s">
        <v>1593</v>
      </c>
      <c r="J174" s="267">
        <v>50</v>
      </c>
      <c r="K174" s="309"/>
    </row>
    <row r="175" spans="2:11" s="1" customFormat="1" ht="15" customHeight="1">
      <c r="B175" s="288"/>
      <c r="C175" s="267" t="s">
        <v>1618</v>
      </c>
      <c r="D175" s="267"/>
      <c r="E175" s="267"/>
      <c r="F175" s="287" t="s">
        <v>1597</v>
      </c>
      <c r="G175" s="267"/>
      <c r="H175" s="267" t="s">
        <v>1658</v>
      </c>
      <c r="I175" s="267" t="s">
        <v>1593</v>
      </c>
      <c r="J175" s="267">
        <v>50</v>
      </c>
      <c r="K175" s="309"/>
    </row>
    <row r="176" spans="2:11" s="1" customFormat="1" ht="15" customHeight="1">
      <c r="B176" s="288"/>
      <c r="C176" s="267" t="s">
        <v>1616</v>
      </c>
      <c r="D176" s="267"/>
      <c r="E176" s="267"/>
      <c r="F176" s="287" t="s">
        <v>1597</v>
      </c>
      <c r="G176" s="267"/>
      <c r="H176" s="267" t="s">
        <v>1658</v>
      </c>
      <c r="I176" s="267" t="s">
        <v>1593</v>
      </c>
      <c r="J176" s="267">
        <v>50</v>
      </c>
      <c r="K176" s="309"/>
    </row>
    <row r="177" spans="2:11" s="1" customFormat="1" ht="15" customHeight="1">
      <c r="B177" s="288"/>
      <c r="C177" s="267" t="s">
        <v>119</v>
      </c>
      <c r="D177" s="267"/>
      <c r="E177" s="267"/>
      <c r="F177" s="287" t="s">
        <v>1591</v>
      </c>
      <c r="G177" s="267"/>
      <c r="H177" s="267" t="s">
        <v>1659</v>
      </c>
      <c r="I177" s="267" t="s">
        <v>1660</v>
      </c>
      <c r="J177" s="267"/>
      <c r="K177" s="309"/>
    </row>
    <row r="178" spans="2:11" s="1" customFormat="1" ht="15" customHeight="1">
      <c r="B178" s="288"/>
      <c r="C178" s="267" t="s">
        <v>56</v>
      </c>
      <c r="D178" s="267"/>
      <c r="E178" s="267"/>
      <c r="F178" s="287" t="s">
        <v>1591</v>
      </c>
      <c r="G178" s="267"/>
      <c r="H178" s="267" t="s">
        <v>1661</v>
      </c>
      <c r="I178" s="267" t="s">
        <v>1662</v>
      </c>
      <c r="J178" s="267">
        <v>1</v>
      </c>
      <c r="K178" s="309"/>
    </row>
    <row r="179" spans="2:11" s="1" customFormat="1" ht="15" customHeight="1">
      <c r="B179" s="288"/>
      <c r="C179" s="267" t="s">
        <v>52</v>
      </c>
      <c r="D179" s="267"/>
      <c r="E179" s="267"/>
      <c r="F179" s="287" t="s">
        <v>1591</v>
      </c>
      <c r="G179" s="267"/>
      <c r="H179" s="267" t="s">
        <v>1663</v>
      </c>
      <c r="I179" s="267" t="s">
        <v>1593</v>
      </c>
      <c r="J179" s="267">
        <v>20</v>
      </c>
      <c r="K179" s="309"/>
    </row>
    <row r="180" spans="2:11" s="1" customFormat="1" ht="15" customHeight="1">
      <c r="B180" s="288"/>
      <c r="C180" s="267" t="s">
        <v>53</v>
      </c>
      <c r="D180" s="267"/>
      <c r="E180" s="267"/>
      <c r="F180" s="287" t="s">
        <v>1591</v>
      </c>
      <c r="G180" s="267"/>
      <c r="H180" s="267" t="s">
        <v>1664</v>
      </c>
      <c r="I180" s="267" t="s">
        <v>1593</v>
      </c>
      <c r="J180" s="267">
        <v>255</v>
      </c>
      <c r="K180" s="309"/>
    </row>
    <row r="181" spans="2:11" s="1" customFormat="1" ht="15" customHeight="1">
      <c r="B181" s="288"/>
      <c r="C181" s="267" t="s">
        <v>120</v>
      </c>
      <c r="D181" s="267"/>
      <c r="E181" s="267"/>
      <c r="F181" s="287" t="s">
        <v>1591</v>
      </c>
      <c r="G181" s="267"/>
      <c r="H181" s="267" t="s">
        <v>1555</v>
      </c>
      <c r="I181" s="267" t="s">
        <v>1593</v>
      </c>
      <c r="J181" s="267">
        <v>10</v>
      </c>
      <c r="K181" s="309"/>
    </row>
    <row r="182" spans="2:11" s="1" customFormat="1" ht="15" customHeight="1">
      <c r="B182" s="288"/>
      <c r="C182" s="267" t="s">
        <v>121</v>
      </c>
      <c r="D182" s="267"/>
      <c r="E182" s="267"/>
      <c r="F182" s="287" t="s">
        <v>1591</v>
      </c>
      <c r="G182" s="267"/>
      <c r="H182" s="267" t="s">
        <v>1665</v>
      </c>
      <c r="I182" s="267" t="s">
        <v>1626</v>
      </c>
      <c r="J182" s="267"/>
      <c r="K182" s="309"/>
    </row>
    <row r="183" spans="2:11" s="1" customFormat="1" ht="15" customHeight="1">
      <c r="B183" s="288"/>
      <c r="C183" s="267" t="s">
        <v>1666</v>
      </c>
      <c r="D183" s="267"/>
      <c r="E183" s="267"/>
      <c r="F183" s="287" t="s">
        <v>1591</v>
      </c>
      <c r="G183" s="267"/>
      <c r="H183" s="267" t="s">
        <v>1667</v>
      </c>
      <c r="I183" s="267" t="s">
        <v>1626</v>
      </c>
      <c r="J183" s="267"/>
      <c r="K183" s="309"/>
    </row>
    <row r="184" spans="2:11" s="1" customFormat="1" ht="15" customHeight="1">
      <c r="B184" s="288"/>
      <c r="C184" s="267" t="s">
        <v>1655</v>
      </c>
      <c r="D184" s="267"/>
      <c r="E184" s="267"/>
      <c r="F184" s="287" t="s">
        <v>1591</v>
      </c>
      <c r="G184" s="267"/>
      <c r="H184" s="267" t="s">
        <v>1668</v>
      </c>
      <c r="I184" s="267" t="s">
        <v>1626</v>
      </c>
      <c r="J184" s="267"/>
      <c r="K184" s="309"/>
    </row>
    <row r="185" spans="2:11" s="1" customFormat="1" ht="15" customHeight="1">
      <c r="B185" s="288"/>
      <c r="C185" s="267" t="s">
        <v>123</v>
      </c>
      <c r="D185" s="267"/>
      <c r="E185" s="267"/>
      <c r="F185" s="287" t="s">
        <v>1597</v>
      </c>
      <c r="G185" s="267"/>
      <c r="H185" s="267" t="s">
        <v>1669</v>
      </c>
      <c r="I185" s="267" t="s">
        <v>1593</v>
      </c>
      <c r="J185" s="267">
        <v>50</v>
      </c>
      <c r="K185" s="309"/>
    </row>
    <row r="186" spans="2:11" s="1" customFormat="1" ht="15" customHeight="1">
      <c r="B186" s="288"/>
      <c r="C186" s="267" t="s">
        <v>1670</v>
      </c>
      <c r="D186" s="267"/>
      <c r="E186" s="267"/>
      <c r="F186" s="287" t="s">
        <v>1597</v>
      </c>
      <c r="G186" s="267"/>
      <c r="H186" s="267" t="s">
        <v>1671</v>
      </c>
      <c r="I186" s="267" t="s">
        <v>1672</v>
      </c>
      <c r="J186" s="267"/>
      <c r="K186" s="309"/>
    </row>
    <row r="187" spans="2:11" s="1" customFormat="1" ht="15" customHeight="1">
      <c r="B187" s="288"/>
      <c r="C187" s="267" t="s">
        <v>1673</v>
      </c>
      <c r="D187" s="267"/>
      <c r="E187" s="267"/>
      <c r="F187" s="287" t="s">
        <v>1597</v>
      </c>
      <c r="G187" s="267"/>
      <c r="H187" s="267" t="s">
        <v>1674</v>
      </c>
      <c r="I187" s="267" t="s">
        <v>1672</v>
      </c>
      <c r="J187" s="267"/>
      <c r="K187" s="309"/>
    </row>
    <row r="188" spans="2:11" s="1" customFormat="1" ht="15" customHeight="1">
      <c r="B188" s="288"/>
      <c r="C188" s="267" t="s">
        <v>1675</v>
      </c>
      <c r="D188" s="267"/>
      <c r="E188" s="267"/>
      <c r="F188" s="287" t="s">
        <v>1597</v>
      </c>
      <c r="G188" s="267"/>
      <c r="H188" s="267" t="s">
        <v>1676</v>
      </c>
      <c r="I188" s="267" t="s">
        <v>1672</v>
      </c>
      <c r="J188" s="267"/>
      <c r="K188" s="309"/>
    </row>
    <row r="189" spans="2:11" s="1" customFormat="1" ht="15" customHeight="1">
      <c r="B189" s="288"/>
      <c r="C189" s="321" t="s">
        <v>1677</v>
      </c>
      <c r="D189" s="267"/>
      <c r="E189" s="267"/>
      <c r="F189" s="287" t="s">
        <v>1597</v>
      </c>
      <c r="G189" s="267"/>
      <c r="H189" s="267" t="s">
        <v>1678</v>
      </c>
      <c r="I189" s="267" t="s">
        <v>1679</v>
      </c>
      <c r="J189" s="322" t="s">
        <v>1680</v>
      </c>
      <c r="K189" s="309"/>
    </row>
    <row r="190" spans="2:11" s="1" customFormat="1" ht="15" customHeight="1">
      <c r="B190" s="288"/>
      <c r="C190" s="273" t="s">
        <v>41</v>
      </c>
      <c r="D190" s="267"/>
      <c r="E190" s="267"/>
      <c r="F190" s="287" t="s">
        <v>1591</v>
      </c>
      <c r="G190" s="267"/>
      <c r="H190" s="264" t="s">
        <v>1681</v>
      </c>
      <c r="I190" s="267" t="s">
        <v>1682</v>
      </c>
      <c r="J190" s="267"/>
      <c r="K190" s="309"/>
    </row>
    <row r="191" spans="2:11" s="1" customFormat="1" ht="15" customHeight="1">
      <c r="B191" s="288"/>
      <c r="C191" s="273" t="s">
        <v>1683</v>
      </c>
      <c r="D191" s="267"/>
      <c r="E191" s="267"/>
      <c r="F191" s="287" t="s">
        <v>1591</v>
      </c>
      <c r="G191" s="267"/>
      <c r="H191" s="267" t="s">
        <v>1684</v>
      </c>
      <c r="I191" s="267" t="s">
        <v>1626</v>
      </c>
      <c r="J191" s="267"/>
      <c r="K191" s="309"/>
    </row>
    <row r="192" spans="2:11" s="1" customFormat="1" ht="15" customHeight="1">
      <c r="B192" s="288"/>
      <c r="C192" s="273" t="s">
        <v>1685</v>
      </c>
      <c r="D192" s="267"/>
      <c r="E192" s="267"/>
      <c r="F192" s="287" t="s">
        <v>1591</v>
      </c>
      <c r="G192" s="267"/>
      <c r="H192" s="267" t="s">
        <v>1686</v>
      </c>
      <c r="I192" s="267" t="s">
        <v>1626</v>
      </c>
      <c r="J192" s="267"/>
      <c r="K192" s="309"/>
    </row>
    <row r="193" spans="2:11" s="1" customFormat="1" ht="15" customHeight="1">
      <c r="B193" s="288"/>
      <c r="C193" s="273" t="s">
        <v>1687</v>
      </c>
      <c r="D193" s="267"/>
      <c r="E193" s="267"/>
      <c r="F193" s="287" t="s">
        <v>1597</v>
      </c>
      <c r="G193" s="267"/>
      <c r="H193" s="267" t="s">
        <v>1688</v>
      </c>
      <c r="I193" s="267" t="s">
        <v>1626</v>
      </c>
      <c r="J193" s="267"/>
      <c r="K193" s="309"/>
    </row>
    <row r="194" spans="2:11" s="1" customFormat="1" ht="15" customHeight="1">
      <c r="B194" s="315"/>
      <c r="C194" s="323"/>
      <c r="D194" s="297"/>
      <c r="E194" s="297"/>
      <c r="F194" s="297"/>
      <c r="G194" s="297"/>
      <c r="H194" s="297"/>
      <c r="I194" s="297"/>
      <c r="J194" s="297"/>
      <c r="K194" s="316"/>
    </row>
    <row r="195" spans="2:11" s="1" customFormat="1" ht="18.75" customHeight="1">
      <c r="B195" s="264"/>
      <c r="C195" s="267"/>
      <c r="D195" s="267"/>
      <c r="E195" s="267"/>
      <c r="F195" s="287"/>
      <c r="G195" s="267"/>
      <c r="H195" s="267"/>
      <c r="I195" s="267"/>
      <c r="J195" s="267"/>
      <c r="K195" s="264"/>
    </row>
    <row r="196" spans="2:11" s="1" customFormat="1" ht="18.75" customHeight="1">
      <c r="B196" s="264"/>
      <c r="C196" s="267"/>
      <c r="D196" s="267"/>
      <c r="E196" s="267"/>
      <c r="F196" s="287"/>
      <c r="G196" s="267"/>
      <c r="H196" s="267"/>
      <c r="I196" s="267"/>
      <c r="J196" s="267"/>
      <c r="K196" s="264"/>
    </row>
    <row r="197" spans="2:11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pans="2:11" s="1" customFormat="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pans="2:11" s="1" customFormat="1" ht="21">
      <c r="B199" s="259"/>
      <c r="C199" s="384" t="s">
        <v>1689</v>
      </c>
      <c r="D199" s="384"/>
      <c r="E199" s="384"/>
      <c r="F199" s="384"/>
      <c r="G199" s="384"/>
      <c r="H199" s="384"/>
      <c r="I199" s="384"/>
      <c r="J199" s="384"/>
      <c r="K199" s="260"/>
    </row>
    <row r="200" spans="2:11" s="1" customFormat="1" ht="25.5" customHeight="1">
      <c r="B200" s="259"/>
      <c r="C200" s="324" t="s">
        <v>1690</v>
      </c>
      <c r="D200" s="324"/>
      <c r="E200" s="324"/>
      <c r="F200" s="324" t="s">
        <v>1691</v>
      </c>
      <c r="G200" s="325"/>
      <c r="H200" s="385" t="s">
        <v>1692</v>
      </c>
      <c r="I200" s="385"/>
      <c r="J200" s="385"/>
      <c r="K200" s="260"/>
    </row>
    <row r="201" spans="2:11" s="1" customFormat="1" ht="5.25" customHeight="1">
      <c r="B201" s="288"/>
      <c r="C201" s="285"/>
      <c r="D201" s="285"/>
      <c r="E201" s="285"/>
      <c r="F201" s="285"/>
      <c r="G201" s="267"/>
      <c r="H201" s="285"/>
      <c r="I201" s="285"/>
      <c r="J201" s="285"/>
      <c r="K201" s="309"/>
    </row>
    <row r="202" spans="2:11" s="1" customFormat="1" ht="15" customHeight="1">
      <c r="B202" s="288"/>
      <c r="C202" s="267" t="s">
        <v>1682</v>
      </c>
      <c r="D202" s="267"/>
      <c r="E202" s="267"/>
      <c r="F202" s="287" t="s">
        <v>42</v>
      </c>
      <c r="G202" s="267"/>
      <c r="H202" s="386" t="s">
        <v>1693</v>
      </c>
      <c r="I202" s="386"/>
      <c r="J202" s="386"/>
      <c r="K202" s="309"/>
    </row>
    <row r="203" spans="2:11" s="1" customFormat="1" ht="15" customHeight="1">
      <c r="B203" s="288"/>
      <c r="C203" s="294"/>
      <c r="D203" s="267"/>
      <c r="E203" s="267"/>
      <c r="F203" s="287" t="s">
        <v>43</v>
      </c>
      <c r="G203" s="267"/>
      <c r="H203" s="386" t="s">
        <v>1694</v>
      </c>
      <c r="I203" s="386"/>
      <c r="J203" s="386"/>
      <c r="K203" s="309"/>
    </row>
    <row r="204" spans="2:11" s="1" customFormat="1" ht="15" customHeight="1">
      <c r="B204" s="288"/>
      <c r="C204" s="294"/>
      <c r="D204" s="267"/>
      <c r="E204" s="267"/>
      <c r="F204" s="287" t="s">
        <v>46</v>
      </c>
      <c r="G204" s="267"/>
      <c r="H204" s="386" t="s">
        <v>1695</v>
      </c>
      <c r="I204" s="386"/>
      <c r="J204" s="386"/>
      <c r="K204" s="309"/>
    </row>
    <row r="205" spans="2:11" s="1" customFormat="1" ht="15" customHeight="1">
      <c r="B205" s="288"/>
      <c r="C205" s="267"/>
      <c r="D205" s="267"/>
      <c r="E205" s="267"/>
      <c r="F205" s="287" t="s">
        <v>44</v>
      </c>
      <c r="G205" s="267"/>
      <c r="H205" s="386" t="s">
        <v>1696</v>
      </c>
      <c r="I205" s="386"/>
      <c r="J205" s="386"/>
      <c r="K205" s="309"/>
    </row>
    <row r="206" spans="2:11" s="1" customFormat="1" ht="15" customHeight="1">
      <c r="B206" s="288"/>
      <c r="C206" s="267"/>
      <c r="D206" s="267"/>
      <c r="E206" s="267"/>
      <c r="F206" s="287" t="s">
        <v>45</v>
      </c>
      <c r="G206" s="267"/>
      <c r="H206" s="386" t="s">
        <v>1697</v>
      </c>
      <c r="I206" s="386"/>
      <c r="J206" s="386"/>
      <c r="K206" s="309"/>
    </row>
    <row r="207" spans="2:11" s="1" customFormat="1" ht="15" customHeight="1">
      <c r="B207" s="288"/>
      <c r="C207" s="267"/>
      <c r="D207" s="267"/>
      <c r="E207" s="267"/>
      <c r="F207" s="287"/>
      <c r="G207" s="267"/>
      <c r="H207" s="267"/>
      <c r="I207" s="267"/>
      <c r="J207" s="267"/>
      <c r="K207" s="309"/>
    </row>
    <row r="208" spans="2:11" s="1" customFormat="1" ht="15" customHeight="1">
      <c r="B208" s="288"/>
      <c r="C208" s="267" t="s">
        <v>1638</v>
      </c>
      <c r="D208" s="267"/>
      <c r="E208" s="267"/>
      <c r="F208" s="287" t="s">
        <v>78</v>
      </c>
      <c r="G208" s="267"/>
      <c r="H208" s="386" t="s">
        <v>1698</v>
      </c>
      <c r="I208" s="386"/>
      <c r="J208" s="386"/>
      <c r="K208" s="309"/>
    </row>
    <row r="209" spans="2:11" s="1" customFormat="1" ht="15" customHeight="1">
      <c r="B209" s="288"/>
      <c r="C209" s="294"/>
      <c r="D209" s="267"/>
      <c r="E209" s="267"/>
      <c r="F209" s="287" t="s">
        <v>1533</v>
      </c>
      <c r="G209" s="267"/>
      <c r="H209" s="386" t="s">
        <v>1534</v>
      </c>
      <c r="I209" s="386"/>
      <c r="J209" s="386"/>
      <c r="K209" s="309"/>
    </row>
    <row r="210" spans="2:11" s="1" customFormat="1" ht="15" customHeight="1">
      <c r="B210" s="288"/>
      <c r="C210" s="267"/>
      <c r="D210" s="267"/>
      <c r="E210" s="267"/>
      <c r="F210" s="287" t="s">
        <v>1531</v>
      </c>
      <c r="G210" s="267"/>
      <c r="H210" s="386" t="s">
        <v>1699</v>
      </c>
      <c r="I210" s="386"/>
      <c r="J210" s="386"/>
      <c r="K210" s="309"/>
    </row>
    <row r="211" spans="2:11" s="1" customFormat="1" ht="15" customHeight="1">
      <c r="B211" s="326"/>
      <c r="C211" s="294"/>
      <c r="D211" s="294"/>
      <c r="E211" s="294"/>
      <c r="F211" s="287" t="s">
        <v>1535</v>
      </c>
      <c r="G211" s="273"/>
      <c r="H211" s="387" t="s">
        <v>1536</v>
      </c>
      <c r="I211" s="387"/>
      <c r="J211" s="387"/>
      <c r="K211" s="327"/>
    </row>
    <row r="212" spans="2:11" s="1" customFormat="1" ht="15" customHeight="1">
      <c r="B212" s="326"/>
      <c r="C212" s="294"/>
      <c r="D212" s="294"/>
      <c r="E212" s="294"/>
      <c r="F212" s="287" t="s">
        <v>1537</v>
      </c>
      <c r="G212" s="273"/>
      <c r="H212" s="387" t="s">
        <v>83</v>
      </c>
      <c r="I212" s="387"/>
      <c r="J212" s="387"/>
      <c r="K212" s="327"/>
    </row>
    <row r="213" spans="2:11" s="1" customFormat="1" ht="15" customHeight="1">
      <c r="B213" s="326"/>
      <c r="C213" s="294"/>
      <c r="D213" s="294"/>
      <c r="E213" s="294"/>
      <c r="F213" s="328"/>
      <c r="G213" s="273"/>
      <c r="H213" s="329"/>
      <c r="I213" s="329"/>
      <c r="J213" s="329"/>
      <c r="K213" s="327"/>
    </row>
    <row r="214" spans="2:11" s="1" customFormat="1" ht="15" customHeight="1">
      <c r="B214" s="326"/>
      <c r="C214" s="267" t="s">
        <v>1662</v>
      </c>
      <c r="D214" s="294"/>
      <c r="E214" s="294"/>
      <c r="F214" s="287">
        <v>1</v>
      </c>
      <c r="G214" s="273"/>
      <c r="H214" s="387" t="s">
        <v>1700</v>
      </c>
      <c r="I214" s="387"/>
      <c r="J214" s="387"/>
      <c r="K214" s="327"/>
    </row>
    <row r="215" spans="2:11" s="1" customFormat="1" ht="15" customHeight="1">
      <c r="B215" s="326"/>
      <c r="C215" s="294"/>
      <c r="D215" s="294"/>
      <c r="E215" s="294"/>
      <c r="F215" s="287">
        <v>2</v>
      </c>
      <c r="G215" s="273"/>
      <c r="H215" s="387" t="s">
        <v>1701</v>
      </c>
      <c r="I215" s="387"/>
      <c r="J215" s="387"/>
      <c r="K215" s="327"/>
    </row>
    <row r="216" spans="2:11" s="1" customFormat="1" ht="15" customHeight="1">
      <c r="B216" s="326"/>
      <c r="C216" s="294"/>
      <c r="D216" s="294"/>
      <c r="E216" s="294"/>
      <c r="F216" s="287">
        <v>3</v>
      </c>
      <c r="G216" s="273"/>
      <c r="H216" s="387" t="s">
        <v>1702</v>
      </c>
      <c r="I216" s="387"/>
      <c r="J216" s="387"/>
      <c r="K216" s="327"/>
    </row>
    <row r="217" spans="2:11" s="1" customFormat="1" ht="15" customHeight="1">
      <c r="B217" s="326"/>
      <c r="C217" s="294"/>
      <c r="D217" s="294"/>
      <c r="E217" s="294"/>
      <c r="F217" s="287">
        <v>4</v>
      </c>
      <c r="G217" s="273"/>
      <c r="H217" s="387" t="s">
        <v>1703</v>
      </c>
      <c r="I217" s="387"/>
      <c r="J217" s="387"/>
      <c r="K217" s="327"/>
    </row>
    <row r="218" spans="2:11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111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ROUND(J81,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ROUND((SUM(BE81:BE86)),  2)</f>
        <v>0</v>
      </c>
      <c r="G33" s="35"/>
      <c r="H33" s="35"/>
      <c r="I33" s="126">
        <v>0.21</v>
      </c>
      <c r="J33" s="125">
        <f>ROUND(((SUM(BE81:BE86))*I33),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ROUND((SUM(BF81:BF86)),  2)</f>
        <v>0</v>
      </c>
      <c r="G34" s="35"/>
      <c r="H34" s="35"/>
      <c r="I34" s="126">
        <v>0.15</v>
      </c>
      <c r="J34" s="125">
        <f>ROUND(((SUM(BF81:BF86))*I34),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ROUND((SUM(BG81:BG86)),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ROUND((SUM(BH81:BH86)),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ROUND((SUM(BI81:BI86)),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VRN - Vedlejší rozpočtové náklady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116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117</v>
      </c>
      <c r="E61" s="156"/>
      <c r="F61" s="156"/>
      <c r="G61" s="156"/>
      <c r="H61" s="156"/>
      <c r="I61" s="157"/>
      <c r="J61" s="158">
        <f>J83</f>
        <v>0</v>
      </c>
      <c r="K61" s="154"/>
      <c r="L61" s="159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80" t="str">
        <f>E7</f>
        <v>Sportovní hala Sušice - Venkovní stavební objekty</v>
      </c>
      <c r="F71" s="381"/>
      <c r="G71" s="381"/>
      <c r="H71" s="381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37" t="str">
        <f>E9</f>
        <v>VRN - Vedlejší rozpočtové náklady</v>
      </c>
      <c r="F73" s="382"/>
      <c r="G73" s="382"/>
      <c r="H73" s="382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112" t="s">
        <v>23</v>
      </c>
      <c r="J75" s="60" t="str">
        <f>IF(J12="","",J12)</f>
        <v>20. 5. 2019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112" t="s">
        <v>31</v>
      </c>
      <c r="J77" s="33" t="str">
        <f>E21</f>
        <v>APRIS 3MP s.r.o., Baarova 36, 140 00 Praha 4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112" t="s">
        <v>34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119</v>
      </c>
      <c r="D80" s="163" t="s">
        <v>56</v>
      </c>
      <c r="E80" s="163" t="s">
        <v>52</v>
      </c>
      <c r="F80" s="163" t="s">
        <v>53</v>
      </c>
      <c r="G80" s="163" t="s">
        <v>120</v>
      </c>
      <c r="H80" s="163" t="s">
        <v>121</v>
      </c>
      <c r="I80" s="164" t="s">
        <v>122</v>
      </c>
      <c r="J80" s="163" t="s">
        <v>114</v>
      </c>
      <c r="K80" s="165" t="s">
        <v>123</v>
      </c>
      <c r="L80" s="166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</f>
        <v>0</v>
      </c>
      <c r="Q81" s="73"/>
      <c r="R81" s="169">
        <f>R82</f>
        <v>0</v>
      </c>
      <c r="S81" s="73"/>
      <c r="T81" s="170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71">
        <f>BK82</f>
        <v>0</v>
      </c>
    </row>
    <row r="82" spans="1:65" s="12" customFormat="1" ht="25.9" customHeight="1">
      <c r="B82" s="172"/>
      <c r="C82" s="173"/>
      <c r="D82" s="174" t="s">
        <v>70</v>
      </c>
      <c r="E82" s="175" t="s">
        <v>131</v>
      </c>
      <c r="F82" s="175" t="s">
        <v>131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P83</f>
        <v>0</v>
      </c>
      <c r="Q82" s="180"/>
      <c r="R82" s="181">
        <f>R83</f>
        <v>0</v>
      </c>
      <c r="S82" s="180"/>
      <c r="T82" s="182">
        <f>T83</f>
        <v>0</v>
      </c>
      <c r="AR82" s="183" t="s">
        <v>79</v>
      </c>
      <c r="AT82" s="184" t="s">
        <v>70</v>
      </c>
      <c r="AU82" s="184" t="s">
        <v>71</v>
      </c>
      <c r="AY82" s="183" t="s">
        <v>132</v>
      </c>
      <c r="BK82" s="185">
        <f>BK83</f>
        <v>0</v>
      </c>
    </row>
    <row r="83" spans="1:65" s="12" customFormat="1" ht="22.9" customHeight="1">
      <c r="B83" s="172"/>
      <c r="C83" s="173"/>
      <c r="D83" s="174" t="s">
        <v>70</v>
      </c>
      <c r="E83" s="186" t="s">
        <v>133</v>
      </c>
      <c r="F83" s="186" t="s">
        <v>134</v>
      </c>
      <c r="G83" s="173"/>
      <c r="H83" s="173"/>
      <c r="I83" s="176"/>
      <c r="J83" s="187">
        <f>BK83</f>
        <v>0</v>
      </c>
      <c r="K83" s="173"/>
      <c r="L83" s="178"/>
      <c r="M83" s="179"/>
      <c r="N83" s="180"/>
      <c r="O83" s="180"/>
      <c r="P83" s="181">
        <f>SUM(P84:P86)</f>
        <v>0</v>
      </c>
      <c r="Q83" s="180"/>
      <c r="R83" s="181">
        <f>SUM(R84:R86)</f>
        <v>0</v>
      </c>
      <c r="S83" s="180"/>
      <c r="T83" s="182">
        <f>SUM(T84:T86)</f>
        <v>0</v>
      </c>
      <c r="AR83" s="183" t="s">
        <v>79</v>
      </c>
      <c r="AT83" s="184" t="s">
        <v>70</v>
      </c>
      <c r="AU83" s="184" t="s">
        <v>79</v>
      </c>
      <c r="AY83" s="183" t="s">
        <v>132</v>
      </c>
      <c r="BK83" s="185">
        <f>SUM(BK84:BK86)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136</v>
      </c>
      <c r="F84" s="190" t="s">
        <v>137</v>
      </c>
      <c r="G84" s="191" t="s">
        <v>138</v>
      </c>
      <c r="H84" s="192">
        <v>1</v>
      </c>
      <c r="I84" s="193"/>
      <c r="J84" s="194">
        <f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81</v>
      </c>
      <c r="AY84" s="18" t="s">
        <v>132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8" t="s">
        <v>79</v>
      </c>
      <c r="BK84" s="200">
        <f>ROUND(I84*H84,2)</f>
        <v>0</v>
      </c>
      <c r="BL84" s="18" t="s">
        <v>139</v>
      </c>
      <c r="BM84" s="199" t="s">
        <v>140</v>
      </c>
    </row>
    <row r="85" spans="1:65" s="2" customFormat="1" ht="16.5" customHeight="1">
      <c r="A85" s="35"/>
      <c r="B85" s="36"/>
      <c r="C85" s="188" t="s">
        <v>81</v>
      </c>
      <c r="D85" s="188" t="s">
        <v>135</v>
      </c>
      <c r="E85" s="189" t="s">
        <v>141</v>
      </c>
      <c r="F85" s="190" t="s">
        <v>142</v>
      </c>
      <c r="G85" s="191" t="s">
        <v>138</v>
      </c>
      <c r="H85" s="192">
        <v>1</v>
      </c>
      <c r="I85" s="193"/>
      <c r="J85" s="194">
        <f>ROUND(I85*H85,2)</f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81</v>
      </c>
      <c r="AY85" s="18" t="s">
        <v>132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8" t="s">
        <v>79</v>
      </c>
      <c r="BK85" s="200">
        <f>ROUND(I85*H85,2)</f>
        <v>0</v>
      </c>
      <c r="BL85" s="18" t="s">
        <v>139</v>
      </c>
      <c r="BM85" s="199" t="s">
        <v>143</v>
      </c>
    </row>
    <row r="86" spans="1:65" s="2" customFormat="1" ht="16.5" customHeight="1">
      <c r="A86" s="35"/>
      <c r="B86" s="36"/>
      <c r="C86" s="188" t="s">
        <v>144</v>
      </c>
      <c r="D86" s="188" t="s">
        <v>135</v>
      </c>
      <c r="E86" s="189" t="s">
        <v>145</v>
      </c>
      <c r="F86" s="190" t="s">
        <v>146</v>
      </c>
      <c r="G86" s="191" t="s">
        <v>138</v>
      </c>
      <c r="H86" s="192">
        <v>1</v>
      </c>
      <c r="I86" s="193"/>
      <c r="J86" s="194">
        <f>ROUND(I86*H86,2)</f>
        <v>0</v>
      </c>
      <c r="K86" s="190" t="s">
        <v>19</v>
      </c>
      <c r="L86" s="40"/>
      <c r="M86" s="201" t="s">
        <v>19</v>
      </c>
      <c r="N86" s="202" t="s">
        <v>42</v>
      </c>
      <c r="O86" s="203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81</v>
      </c>
      <c r="AY86" s="18" t="s">
        <v>132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8" t="s">
        <v>79</v>
      </c>
      <c r="BK86" s="200">
        <f>ROUND(I86*H86,2)</f>
        <v>0</v>
      </c>
      <c r="BL86" s="18" t="s">
        <v>139</v>
      </c>
      <c r="BM86" s="199" t="s">
        <v>147</v>
      </c>
    </row>
    <row r="87" spans="1:65" s="2" customFormat="1" ht="6.95" customHeight="1">
      <c r="A87" s="35"/>
      <c r="B87" s="48"/>
      <c r="C87" s="49"/>
      <c r="D87" s="49"/>
      <c r="E87" s="49"/>
      <c r="F87" s="49"/>
      <c r="G87" s="49"/>
      <c r="H87" s="49"/>
      <c r="I87" s="137"/>
      <c r="J87" s="49"/>
      <c r="K87" s="49"/>
      <c r="L87" s="40"/>
      <c r="M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</sheetData>
  <sheetProtection algorithmName="SHA-512" hashValue="rBzXGFIwVq/p4xrkIkRRtQFCMSg6N6PnnG2NvLc9F9KCczzEZ8OWDHPdVc/HovcVMW2epjYHUwWeY88E5ii9Dw==" saltValue="rW7Yu7z3VazCJq47DlVW2ZZl4JCFqeWGJFJLOhAHPQntllG2erA8VBaqG9XObH3dR51ueClu2xp1Bi9LGU69JQ==" spinCount="100000" sheet="1" objects="1" scenarios="1" formatColumns="0" formatRows="0" autoFilter="0"/>
  <autoFilter ref="C80:K86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84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148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ROUND(J81,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ROUND((SUM(BE81:BE95)),  2)</f>
        <v>0</v>
      </c>
      <c r="G33" s="35"/>
      <c r="H33" s="35"/>
      <c r="I33" s="126">
        <v>0.21</v>
      </c>
      <c r="J33" s="125">
        <f>ROUND(((SUM(BE81:BE95))*I33),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ROUND((SUM(BF81:BF95)),  2)</f>
        <v>0</v>
      </c>
      <c r="G34" s="35"/>
      <c r="H34" s="35"/>
      <c r="I34" s="126">
        <v>0.15</v>
      </c>
      <c r="J34" s="125">
        <f>ROUND(((SUM(BF81:BF95))*I34),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ROUND((SUM(BG81:BG95)),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ROUND((SUM(BH81:BH95)),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ROUND((SUM(BI81:BI95)),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ON - Ostatní náklady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149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150</v>
      </c>
      <c r="E61" s="156"/>
      <c r="F61" s="156"/>
      <c r="G61" s="156"/>
      <c r="H61" s="156"/>
      <c r="I61" s="157"/>
      <c r="J61" s="158">
        <f>J83</f>
        <v>0</v>
      </c>
      <c r="K61" s="154"/>
      <c r="L61" s="159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80" t="str">
        <f>E7</f>
        <v>Sportovní hala Sušice - Venkovní stavební objekty</v>
      </c>
      <c r="F71" s="381"/>
      <c r="G71" s="381"/>
      <c r="H71" s="381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37" t="str">
        <f>E9</f>
        <v>ON - Ostatní náklady</v>
      </c>
      <c r="F73" s="382"/>
      <c r="G73" s="382"/>
      <c r="H73" s="382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112" t="s">
        <v>23</v>
      </c>
      <c r="J75" s="60" t="str">
        <f>IF(J12="","",J12)</f>
        <v>20. 5. 2019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112" t="s">
        <v>31</v>
      </c>
      <c r="J77" s="33" t="str">
        <f>E21</f>
        <v>APRIS 3MP s.r.o., Baarova 36, 140 00 Praha 4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112" t="s">
        <v>34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119</v>
      </c>
      <c r="D80" s="163" t="s">
        <v>56</v>
      </c>
      <c r="E80" s="163" t="s">
        <v>52</v>
      </c>
      <c r="F80" s="163" t="s">
        <v>53</v>
      </c>
      <c r="G80" s="163" t="s">
        <v>120</v>
      </c>
      <c r="H80" s="163" t="s">
        <v>121</v>
      </c>
      <c r="I80" s="164" t="s">
        <v>122</v>
      </c>
      <c r="J80" s="163" t="s">
        <v>114</v>
      </c>
      <c r="K80" s="165" t="s">
        <v>123</v>
      </c>
      <c r="L80" s="166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</f>
        <v>0</v>
      </c>
      <c r="Q81" s="73"/>
      <c r="R81" s="169">
        <f>R82</f>
        <v>0</v>
      </c>
      <c r="S81" s="73"/>
      <c r="T81" s="170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71">
        <f>BK82</f>
        <v>0</v>
      </c>
    </row>
    <row r="82" spans="1:65" s="12" customFormat="1" ht="25.9" customHeight="1">
      <c r="B82" s="172"/>
      <c r="C82" s="173"/>
      <c r="D82" s="174" t="s">
        <v>70</v>
      </c>
      <c r="E82" s="175" t="s">
        <v>131</v>
      </c>
      <c r="F82" s="175" t="s">
        <v>83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P83</f>
        <v>0</v>
      </c>
      <c r="Q82" s="180"/>
      <c r="R82" s="181">
        <f>R83</f>
        <v>0</v>
      </c>
      <c r="S82" s="180"/>
      <c r="T82" s="182">
        <f>T83</f>
        <v>0</v>
      </c>
      <c r="AR82" s="183" t="s">
        <v>79</v>
      </c>
      <c r="AT82" s="184" t="s">
        <v>70</v>
      </c>
      <c r="AU82" s="184" t="s">
        <v>71</v>
      </c>
      <c r="AY82" s="183" t="s">
        <v>132</v>
      </c>
      <c r="BK82" s="185">
        <f>BK83</f>
        <v>0</v>
      </c>
    </row>
    <row r="83" spans="1:65" s="12" customFormat="1" ht="22.9" customHeight="1">
      <c r="B83" s="172"/>
      <c r="C83" s="173"/>
      <c r="D83" s="174" t="s">
        <v>70</v>
      </c>
      <c r="E83" s="186" t="s">
        <v>133</v>
      </c>
      <c r="F83" s="186" t="s">
        <v>83</v>
      </c>
      <c r="G83" s="173"/>
      <c r="H83" s="173"/>
      <c r="I83" s="176"/>
      <c r="J83" s="187">
        <f>BK83</f>
        <v>0</v>
      </c>
      <c r="K83" s="173"/>
      <c r="L83" s="178"/>
      <c r="M83" s="179"/>
      <c r="N83" s="180"/>
      <c r="O83" s="180"/>
      <c r="P83" s="181">
        <f>SUM(P84:P95)</f>
        <v>0</v>
      </c>
      <c r="Q83" s="180"/>
      <c r="R83" s="181">
        <f>SUM(R84:R95)</f>
        <v>0</v>
      </c>
      <c r="S83" s="180"/>
      <c r="T83" s="182">
        <f>SUM(T84:T95)</f>
        <v>0</v>
      </c>
      <c r="AR83" s="183" t="s">
        <v>79</v>
      </c>
      <c r="AT83" s="184" t="s">
        <v>70</v>
      </c>
      <c r="AU83" s="184" t="s">
        <v>79</v>
      </c>
      <c r="AY83" s="183" t="s">
        <v>132</v>
      </c>
      <c r="BK83" s="185">
        <f>SUM(BK84:BK95)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136</v>
      </c>
      <c r="F84" s="190" t="s">
        <v>151</v>
      </c>
      <c r="G84" s="191" t="s">
        <v>138</v>
      </c>
      <c r="H84" s="192">
        <v>1</v>
      </c>
      <c r="I84" s="193"/>
      <c r="J84" s="194">
        <f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81</v>
      </c>
      <c r="AY84" s="18" t="s">
        <v>132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8" t="s">
        <v>79</v>
      </c>
      <c r="BK84" s="200">
        <f>ROUND(I84*H84,2)</f>
        <v>0</v>
      </c>
      <c r="BL84" s="18" t="s">
        <v>139</v>
      </c>
      <c r="BM84" s="199" t="s">
        <v>152</v>
      </c>
    </row>
    <row r="85" spans="1:65" s="13" customFormat="1" ht="11.25">
      <c r="B85" s="206"/>
      <c r="C85" s="207"/>
      <c r="D85" s="208" t="s">
        <v>153</v>
      </c>
      <c r="E85" s="209" t="s">
        <v>19</v>
      </c>
      <c r="F85" s="210" t="s">
        <v>79</v>
      </c>
      <c r="G85" s="207"/>
      <c r="H85" s="211">
        <v>1</v>
      </c>
      <c r="I85" s="212"/>
      <c r="J85" s="207"/>
      <c r="K85" s="207"/>
      <c r="L85" s="213"/>
      <c r="M85" s="214"/>
      <c r="N85" s="215"/>
      <c r="O85" s="215"/>
      <c r="P85" s="215"/>
      <c r="Q85" s="215"/>
      <c r="R85" s="215"/>
      <c r="S85" s="215"/>
      <c r="T85" s="216"/>
      <c r="AT85" s="217" t="s">
        <v>153</v>
      </c>
      <c r="AU85" s="217" t="s">
        <v>81</v>
      </c>
      <c r="AV85" s="13" t="s">
        <v>81</v>
      </c>
      <c r="AW85" s="13" t="s">
        <v>33</v>
      </c>
      <c r="AX85" s="13" t="s">
        <v>71</v>
      </c>
      <c r="AY85" s="217" t="s">
        <v>132</v>
      </c>
    </row>
    <row r="86" spans="1:65" s="14" customFormat="1" ht="11.25">
      <c r="B86" s="218"/>
      <c r="C86" s="219"/>
      <c r="D86" s="208" t="s">
        <v>153</v>
      </c>
      <c r="E86" s="220" t="s">
        <v>19</v>
      </c>
      <c r="F86" s="221" t="s">
        <v>154</v>
      </c>
      <c r="G86" s="219"/>
      <c r="H86" s="222">
        <v>1</v>
      </c>
      <c r="I86" s="223"/>
      <c r="J86" s="219"/>
      <c r="K86" s="219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153</v>
      </c>
      <c r="AU86" s="228" t="s">
        <v>81</v>
      </c>
      <c r="AV86" s="14" t="s">
        <v>139</v>
      </c>
      <c r="AW86" s="14" t="s">
        <v>33</v>
      </c>
      <c r="AX86" s="14" t="s">
        <v>79</v>
      </c>
      <c r="AY86" s="228" t="s">
        <v>132</v>
      </c>
    </row>
    <row r="87" spans="1:65" s="2" customFormat="1" ht="16.5" customHeight="1">
      <c r="A87" s="35"/>
      <c r="B87" s="36"/>
      <c r="C87" s="188" t="s">
        <v>81</v>
      </c>
      <c r="D87" s="188" t="s">
        <v>135</v>
      </c>
      <c r="E87" s="189" t="s">
        <v>141</v>
      </c>
      <c r="F87" s="190" t="s">
        <v>155</v>
      </c>
      <c r="G87" s="191" t="s">
        <v>138</v>
      </c>
      <c r="H87" s="192">
        <v>1</v>
      </c>
      <c r="I87" s="193"/>
      <c r="J87" s="194">
        <f>ROUND(I87*H87,2)</f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81</v>
      </c>
      <c r="AY87" s="18" t="s">
        <v>132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8" t="s">
        <v>79</v>
      </c>
      <c r="BK87" s="200">
        <f>ROUND(I87*H87,2)</f>
        <v>0</v>
      </c>
      <c r="BL87" s="18" t="s">
        <v>139</v>
      </c>
      <c r="BM87" s="199" t="s">
        <v>156</v>
      </c>
    </row>
    <row r="88" spans="1:65" s="13" customFormat="1" ht="11.25">
      <c r="B88" s="206"/>
      <c r="C88" s="207"/>
      <c r="D88" s="208" t="s">
        <v>153</v>
      </c>
      <c r="E88" s="209" t="s">
        <v>19</v>
      </c>
      <c r="F88" s="210" t="s">
        <v>79</v>
      </c>
      <c r="G88" s="207"/>
      <c r="H88" s="211">
        <v>1</v>
      </c>
      <c r="I88" s="212"/>
      <c r="J88" s="207"/>
      <c r="K88" s="207"/>
      <c r="L88" s="213"/>
      <c r="M88" s="214"/>
      <c r="N88" s="215"/>
      <c r="O88" s="215"/>
      <c r="P88" s="215"/>
      <c r="Q88" s="215"/>
      <c r="R88" s="215"/>
      <c r="S88" s="215"/>
      <c r="T88" s="216"/>
      <c r="AT88" s="217" t="s">
        <v>153</v>
      </c>
      <c r="AU88" s="217" t="s">
        <v>81</v>
      </c>
      <c r="AV88" s="13" t="s">
        <v>81</v>
      </c>
      <c r="AW88" s="13" t="s">
        <v>33</v>
      </c>
      <c r="AX88" s="13" t="s">
        <v>71</v>
      </c>
      <c r="AY88" s="217" t="s">
        <v>132</v>
      </c>
    </row>
    <row r="89" spans="1:65" s="14" customFormat="1" ht="11.25">
      <c r="B89" s="218"/>
      <c r="C89" s="219"/>
      <c r="D89" s="208" t="s">
        <v>153</v>
      </c>
      <c r="E89" s="220" t="s">
        <v>19</v>
      </c>
      <c r="F89" s="221" t="s">
        <v>154</v>
      </c>
      <c r="G89" s="219"/>
      <c r="H89" s="222">
        <v>1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153</v>
      </c>
      <c r="AU89" s="228" t="s">
        <v>81</v>
      </c>
      <c r="AV89" s="14" t="s">
        <v>139</v>
      </c>
      <c r="AW89" s="14" t="s">
        <v>33</v>
      </c>
      <c r="AX89" s="14" t="s">
        <v>79</v>
      </c>
      <c r="AY89" s="228" t="s">
        <v>132</v>
      </c>
    </row>
    <row r="90" spans="1:65" s="2" customFormat="1" ht="16.5" customHeight="1">
      <c r="A90" s="35"/>
      <c r="B90" s="36"/>
      <c r="C90" s="188" t="s">
        <v>144</v>
      </c>
      <c r="D90" s="188" t="s">
        <v>135</v>
      </c>
      <c r="E90" s="189" t="s">
        <v>145</v>
      </c>
      <c r="F90" s="190" t="s">
        <v>157</v>
      </c>
      <c r="G90" s="191" t="s">
        <v>138</v>
      </c>
      <c r="H90" s="192">
        <v>1</v>
      </c>
      <c r="I90" s="193"/>
      <c r="J90" s="194">
        <f>ROUND(I90*H90,2)</f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81</v>
      </c>
      <c r="AY90" s="18" t="s">
        <v>132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8" t="s">
        <v>79</v>
      </c>
      <c r="BK90" s="200">
        <f>ROUND(I90*H90,2)</f>
        <v>0</v>
      </c>
      <c r="BL90" s="18" t="s">
        <v>139</v>
      </c>
      <c r="BM90" s="199" t="s">
        <v>158</v>
      </c>
    </row>
    <row r="91" spans="1:65" s="13" customFormat="1" ht="11.25">
      <c r="B91" s="206"/>
      <c r="C91" s="207"/>
      <c r="D91" s="208" t="s">
        <v>153</v>
      </c>
      <c r="E91" s="209" t="s">
        <v>19</v>
      </c>
      <c r="F91" s="210" t="s">
        <v>79</v>
      </c>
      <c r="G91" s="207"/>
      <c r="H91" s="211">
        <v>1</v>
      </c>
      <c r="I91" s="212"/>
      <c r="J91" s="207"/>
      <c r="K91" s="207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153</v>
      </c>
      <c r="AU91" s="217" t="s">
        <v>81</v>
      </c>
      <c r="AV91" s="13" t="s">
        <v>81</v>
      </c>
      <c r="AW91" s="13" t="s">
        <v>33</v>
      </c>
      <c r="AX91" s="13" t="s">
        <v>71</v>
      </c>
      <c r="AY91" s="217" t="s">
        <v>132</v>
      </c>
    </row>
    <row r="92" spans="1:65" s="14" customFormat="1" ht="11.25">
      <c r="B92" s="218"/>
      <c r="C92" s="219"/>
      <c r="D92" s="208" t="s">
        <v>153</v>
      </c>
      <c r="E92" s="220" t="s">
        <v>19</v>
      </c>
      <c r="F92" s="221" t="s">
        <v>154</v>
      </c>
      <c r="G92" s="219"/>
      <c r="H92" s="222">
        <v>1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153</v>
      </c>
      <c r="AU92" s="228" t="s">
        <v>81</v>
      </c>
      <c r="AV92" s="14" t="s">
        <v>139</v>
      </c>
      <c r="AW92" s="14" t="s">
        <v>33</v>
      </c>
      <c r="AX92" s="14" t="s">
        <v>79</v>
      </c>
      <c r="AY92" s="228" t="s">
        <v>132</v>
      </c>
    </row>
    <row r="93" spans="1:65" s="2" customFormat="1" ht="16.5" customHeight="1">
      <c r="A93" s="35"/>
      <c r="B93" s="36"/>
      <c r="C93" s="188" t="s">
        <v>139</v>
      </c>
      <c r="D93" s="188" t="s">
        <v>135</v>
      </c>
      <c r="E93" s="189" t="s">
        <v>159</v>
      </c>
      <c r="F93" s="190" t="s">
        <v>160</v>
      </c>
      <c r="G93" s="191" t="s">
        <v>138</v>
      </c>
      <c r="H93" s="192">
        <v>1</v>
      </c>
      <c r="I93" s="193"/>
      <c r="J93" s="194">
        <f>ROUND(I93*H93,2)</f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81</v>
      </c>
      <c r="AY93" s="18" t="s">
        <v>132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8" t="s">
        <v>79</v>
      </c>
      <c r="BK93" s="200">
        <f>ROUND(I93*H93,2)</f>
        <v>0</v>
      </c>
      <c r="BL93" s="18" t="s">
        <v>139</v>
      </c>
      <c r="BM93" s="199" t="s">
        <v>161</v>
      </c>
    </row>
    <row r="94" spans="1:65" s="13" customFormat="1" ht="11.25">
      <c r="B94" s="206"/>
      <c r="C94" s="207"/>
      <c r="D94" s="208" t="s">
        <v>153</v>
      </c>
      <c r="E94" s="209" t="s">
        <v>19</v>
      </c>
      <c r="F94" s="210" t="s">
        <v>79</v>
      </c>
      <c r="G94" s="207"/>
      <c r="H94" s="211">
        <v>1</v>
      </c>
      <c r="I94" s="212"/>
      <c r="J94" s="207"/>
      <c r="K94" s="207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153</v>
      </c>
      <c r="AU94" s="217" t="s">
        <v>81</v>
      </c>
      <c r="AV94" s="13" t="s">
        <v>81</v>
      </c>
      <c r="AW94" s="13" t="s">
        <v>33</v>
      </c>
      <c r="AX94" s="13" t="s">
        <v>71</v>
      </c>
      <c r="AY94" s="217" t="s">
        <v>132</v>
      </c>
    </row>
    <row r="95" spans="1:65" s="14" customFormat="1" ht="11.25">
      <c r="B95" s="218"/>
      <c r="C95" s="219"/>
      <c r="D95" s="208" t="s">
        <v>153</v>
      </c>
      <c r="E95" s="220" t="s">
        <v>19</v>
      </c>
      <c r="F95" s="221" t="s">
        <v>154</v>
      </c>
      <c r="G95" s="219"/>
      <c r="H95" s="222">
        <v>1</v>
      </c>
      <c r="I95" s="223"/>
      <c r="J95" s="219"/>
      <c r="K95" s="219"/>
      <c r="L95" s="224"/>
      <c r="M95" s="229"/>
      <c r="N95" s="230"/>
      <c r="O95" s="230"/>
      <c r="P95" s="230"/>
      <c r="Q95" s="230"/>
      <c r="R95" s="230"/>
      <c r="S95" s="230"/>
      <c r="T95" s="231"/>
      <c r="AT95" s="228" t="s">
        <v>153</v>
      </c>
      <c r="AU95" s="228" t="s">
        <v>81</v>
      </c>
      <c r="AV95" s="14" t="s">
        <v>139</v>
      </c>
      <c r="AW95" s="14" t="s">
        <v>33</v>
      </c>
      <c r="AX95" s="14" t="s">
        <v>79</v>
      </c>
      <c r="AY95" s="228" t="s">
        <v>132</v>
      </c>
    </row>
    <row r="96" spans="1:65" s="2" customFormat="1" ht="6.95" customHeight="1">
      <c r="A96" s="35"/>
      <c r="B96" s="48"/>
      <c r="C96" s="49"/>
      <c r="D96" s="49"/>
      <c r="E96" s="49"/>
      <c r="F96" s="49"/>
      <c r="G96" s="49"/>
      <c r="H96" s="49"/>
      <c r="I96" s="137"/>
      <c r="J96" s="49"/>
      <c r="K96" s="49"/>
      <c r="L96" s="40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algorithmName="SHA-512" hashValue="NWeeLDUmTv4lgl2sGMOG5q/gSTrIEibt8wS3rNaORvvJhud1TVGqLfFpxRorfzv2UeiaOcOgRdFwpWgy8ELaCQ==" saltValue="WF0wsoqawOEX2N+BdKNF31s+XDDgG/ikDZnWhx0wU8NYJuhnJSLFUK/a4Wk6N7g+5yncred0AnGBlHInxB8Qxg==" spinCount="100000" sheet="1" objects="1" scenarios="1" formatColumns="0" formatRows="0" autoFilter="0"/>
  <autoFilter ref="C80:K9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6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87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162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ROUND(J87,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ROUND((SUM(BE87:BE261)),  2)</f>
        <v>0</v>
      </c>
      <c r="G33" s="35"/>
      <c r="H33" s="35"/>
      <c r="I33" s="126">
        <v>0.21</v>
      </c>
      <c r="J33" s="125">
        <f>ROUND(((SUM(BE87:BE261))*I33),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ROUND((SUM(BF87:BF261)),  2)</f>
        <v>0</v>
      </c>
      <c r="G34" s="35"/>
      <c r="H34" s="35"/>
      <c r="I34" s="126">
        <v>0.15</v>
      </c>
      <c r="J34" s="125">
        <f>ROUND(((SUM(BF87:BF261))*I34),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ROUND((SUM(BG87:BG261)),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ROUND((SUM(BH87:BH261)),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ROUND((SUM(BI87:BI261)),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SO-02 - Areál - dopravní napojení, komunikace a zpevněné plochy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J87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163</v>
      </c>
      <c r="E60" s="149"/>
      <c r="F60" s="149"/>
      <c r="G60" s="149"/>
      <c r="H60" s="149"/>
      <c r="I60" s="150"/>
      <c r="J60" s="151">
        <f>J88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164</v>
      </c>
      <c r="E61" s="156"/>
      <c r="F61" s="156"/>
      <c r="G61" s="156"/>
      <c r="H61" s="156"/>
      <c r="I61" s="157"/>
      <c r="J61" s="158">
        <f>J89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165</v>
      </c>
      <c r="E62" s="156"/>
      <c r="F62" s="156"/>
      <c r="G62" s="156"/>
      <c r="H62" s="156"/>
      <c r="I62" s="157"/>
      <c r="J62" s="158">
        <f>J142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166</v>
      </c>
      <c r="E63" s="156"/>
      <c r="F63" s="156"/>
      <c r="G63" s="156"/>
      <c r="H63" s="156"/>
      <c r="I63" s="157"/>
      <c r="J63" s="158">
        <f>J146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167</v>
      </c>
      <c r="E64" s="156"/>
      <c r="F64" s="156"/>
      <c r="G64" s="156"/>
      <c r="H64" s="156"/>
      <c r="I64" s="157"/>
      <c r="J64" s="158">
        <f>J201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168</v>
      </c>
      <c r="E65" s="156"/>
      <c r="F65" s="156"/>
      <c r="G65" s="156"/>
      <c r="H65" s="156"/>
      <c r="I65" s="157"/>
      <c r="J65" s="158">
        <f>J255</f>
        <v>0</v>
      </c>
      <c r="K65" s="154"/>
      <c r="L65" s="159"/>
    </row>
    <row r="66" spans="1:31" s="9" customFormat="1" ht="24.95" customHeight="1">
      <c r="B66" s="146"/>
      <c r="C66" s="147"/>
      <c r="D66" s="148" t="s">
        <v>111</v>
      </c>
      <c r="E66" s="149"/>
      <c r="F66" s="149"/>
      <c r="G66" s="149"/>
      <c r="H66" s="149"/>
      <c r="I66" s="150"/>
      <c r="J66" s="151">
        <f>J257</f>
        <v>0</v>
      </c>
      <c r="K66" s="147"/>
      <c r="L66" s="152"/>
    </row>
    <row r="67" spans="1:31" s="10" customFormat="1" ht="19.899999999999999" customHeight="1">
      <c r="B67" s="153"/>
      <c r="C67" s="154"/>
      <c r="D67" s="155" t="s">
        <v>169</v>
      </c>
      <c r="E67" s="156"/>
      <c r="F67" s="156"/>
      <c r="G67" s="156"/>
      <c r="H67" s="156"/>
      <c r="I67" s="157"/>
      <c r="J67" s="158">
        <f>J258</f>
        <v>0</v>
      </c>
      <c r="K67" s="154"/>
      <c r="L67" s="159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37"/>
      <c r="J69" s="49"/>
      <c r="K69" s="49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0"/>
      <c r="J73" s="51"/>
      <c r="K73" s="51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118</v>
      </c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80" t="str">
        <f>E7</f>
        <v>Sportovní hala Sušice - Venkovní stavební objekty</v>
      </c>
      <c r="F77" s="381"/>
      <c r="G77" s="381"/>
      <c r="H77" s="381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110</v>
      </c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37" t="str">
        <f>E9</f>
        <v>SO-02 - Areál - dopravní napojení, komunikace a zpevněné plochy</v>
      </c>
      <c r="F79" s="382"/>
      <c r="G79" s="382"/>
      <c r="H79" s="382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112" t="s">
        <v>23</v>
      </c>
      <c r="J81" s="60" t="str">
        <f>IF(J12="","",J12)</f>
        <v>20. 5. 2019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15" customHeight="1">
      <c r="A83" s="35"/>
      <c r="B83" s="36"/>
      <c r="C83" s="30" t="s">
        <v>25</v>
      </c>
      <c r="D83" s="37"/>
      <c r="E83" s="37"/>
      <c r="F83" s="28" t="str">
        <f>E15</f>
        <v>Město Sušice, nám. Svobody 138, 342 01 Sušice</v>
      </c>
      <c r="G83" s="37"/>
      <c r="H83" s="37"/>
      <c r="I83" s="112" t="s">
        <v>31</v>
      </c>
      <c r="J83" s="33" t="str">
        <f>E21</f>
        <v>APRIS 3MP s.r.o., Baarova 36, 140 00 Praha 4</v>
      </c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112" t="s">
        <v>34</v>
      </c>
      <c r="J84" s="33" t="str">
        <f>E24</f>
        <v xml:space="preserve"> </v>
      </c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09"/>
      <c r="J85" s="37"/>
      <c r="K85" s="37"/>
      <c r="L85" s="11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0"/>
      <c r="B86" s="161"/>
      <c r="C86" s="162" t="s">
        <v>119</v>
      </c>
      <c r="D86" s="163" t="s">
        <v>56</v>
      </c>
      <c r="E86" s="163" t="s">
        <v>52</v>
      </c>
      <c r="F86" s="163" t="s">
        <v>53</v>
      </c>
      <c r="G86" s="163" t="s">
        <v>120</v>
      </c>
      <c r="H86" s="163" t="s">
        <v>121</v>
      </c>
      <c r="I86" s="164" t="s">
        <v>122</v>
      </c>
      <c r="J86" s="163" t="s">
        <v>114</v>
      </c>
      <c r="K86" s="165" t="s">
        <v>123</v>
      </c>
      <c r="L86" s="166"/>
      <c r="M86" s="69" t="s">
        <v>19</v>
      </c>
      <c r="N86" s="70" t="s">
        <v>41</v>
      </c>
      <c r="O86" s="70" t="s">
        <v>124</v>
      </c>
      <c r="P86" s="70" t="s">
        <v>125</v>
      </c>
      <c r="Q86" s="70" t="s">
        <v>126</v>
      </c>
      <c r="R86" s="70" t="s">
        <v>127</v>
      </c>
      <c r="S86" s="70" t="s">
        <v>128</v>
      </c>
      <c r="T86" s="71" t="s">
        <v>129</v>
      </c>
      <c r="U86" s="160"/>
      <c r="V86" s="160"/>
      <c r="W86" s="160"/>
      <c r="X86" s="160"/>
      <c r="Y86" s="160"/>
      <c r="Z86" s="160"/>
      <c r="AA86" s="160"/>
      <c r="AB86" s="160"/>
      <c r="AC86" s="160"/>
      <c r="AD86" s="160"/>
      <c r="AE86" s="160"/>
    </row>
    <row r="87" spans="1:65" s="2" customFormat="1" ht="22.9" customHeight="1">
      <c r="A87" s="35"/>
      <c r="B87" s="36"/>
      <c r="C87" s="76" t="s">
        <v>130</v>
      </c>
      <c r="D87" s="37"/>
      <c r="E87" s="37"/>
      <c r="F87" s="37"/>
      <c r="G87" s="37"/>
      <c r="H87" s="37"/>
      <c r="I87" s="109"/>
      <c r="J87" s="167">
        <f>BK87</f>
        <v>0</v>
      </c>
      <c r="K87" s="37"/>
      <c r="L87" s="40"/>
      <c r="M87" s="72"/>
      <c r="N87" s="168"/>
      <c r="O87" s="73"/>
      <c r="P87" s="169">
        <f>P88+P257</f>
        <v>0</v>
      </c>
      <c r="Q87" s="73"/>
      <c r="R87" s="169">
        <f>R88+R257</f>
        <v>0</v>
      </c>
      <c r="S87" s="73"/>
      <c r="T87" s="170">
        <f>T88+T257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115</v>
      </c>
      <c r="BK87" s="171">
        <f>BK88+BK257</f>
        <v>0</v>
      </c>
    </row>
    <row r="88" spans="1:65" s="12" customFormat="1" ht="25.9" customHeight="1">
      <c r="B88" s="172"/>
      <c r="C88" s="173"/>
      <c r="D88" s="174" t="s">
        <v>70</v>
      </c>
      <c r="E88" s="175" t="s">
        <v>131</v>
      </c>
      <c r="F88" s="175" t="s">
        <v>170</v>
      </c>
      <c r="G88" s="173"/>
      <c r="H88" s="173"/>
      <c r="I88" s="176"/>
      <c r="J88" s="177">
        <f>BK88</f>
        <v>0</v>
      </c>
      <c r="K88" s="173"/>
      <c r="L88" s="178"/>
      <c r="M88" s="179"/>
      <c r="N88" s="180"/>
      <c r="O88" s="180"/>
      <c r="P88" s="181">
        <f>P89+P142+P146+P201+P255</f>
        <v>0</v>
      </c>
      <c r="Q88" s="180"/>
      <c r="R88" s="181">
        <f>R89+R142+R146+R201+R255</f>
        <v>0</v>
      </c>
      <c r="S88" s="180"/>
      <c r="T88" s="182">
        <f>T89+T142+T146+T201+T255</f>
        <v>0</v>
      </c>
      <c r="AR88" s="183" t="s">
        <v>79</v>
      </c>
      <c r="AT88" s="184" t="s">
        <v>70</v>
      </c>
      <c r="AU88" s="184" t="s">
        <v>71</v>
      </c>
      <c r="AY88" s="183" t="s">
        <v>132</v>
      </c>
      <c r="BK88" s="185">
        <f>BK89+BK142+BK146+BK201+BK255</f>
        <v>0</v>
      </c>
    </row>
    <row r="89" spans="1:65" s="12" customFormat="1" ht="22.9" customHeight="1">
      <c r="B89" s="172"/>
      <c r="C89" s="173"/>
      <c r="D89" s="174" t="s">
        <v>70</v>
      </c>
      <c r="E89" s="186" t="s">
        <v>79</v>
      </c>
      <c r="F89" s="186" t="s">
        <v>171</v>
      </c>
      <c r="G89" s="173"/>
      <c r="H89" s="173"/>
      <c r="I89" s="176"/>
      <c r="J89" s="187">
        <f>BK89</f>
        <v>0</v>
      </c>
      <c r="K89" s="173"/>
      <c r="L89" s="178"/>
      <c r="M89" s="179"/>
      <c r="N89" s="180"/>
      <c r="O89" s="180"/>
      <c r="P89" s="181">
        <f>SUM(P90:P141)</f>
        <v>0</v>
      </c>
      <c r="Q89" s="180"/>
      <c r="R89" s="181">
        <f>SUM(R90:R141)</f>
        <v>0</v>
      </c>
      <c r="S89" s="180"/>
      <c r="T89" s="182">
        <f>SUM(T90:T141)</f>
        <v>0</v>
      </c>
      <c r="AR89" s="183" t="s">
        <v>79</v>
      </c>
      <c r="AT89" s="184" t="s">
        <v>70</v>
      </c>
      <c r="AU89" s="184" t="s">
        <v>79</v>
      </c>
      <c r="AY89" s="183" t="s">
        <v>132</v>
      </c>
      <c r="BK89" s="185">
        <f>SUM(BK90:BK141)</f>
        <v>0</v>
      </c>
    </row>
    <row r="90" spans="1:65" s="2" customFormat="1" ht="21.75" customHeight="1">
      <c r="A90" s="35"/>
      <c r="B90" s="36"/>
      <c r="C90" s="188" t="s">
        <v>79</v>
      </c>
      <c r="D90" s="188" t="s">
        <v>135</v>
      </c>
      <c r="E90" s="189" t="s">
        <v>172</v>
      </c>
      <c r="F90" s="190" t="s">
        <v>173</v>
      </c>
      <c r="G90" s="191" t="s">
        <v>174</v>
      </c>
      <c r="H90" s="192">
        <v>48</v>
      </c>
      <c r="I90" s="193"/>
      <c r="J90" s="194">
        <f>ROUND(I90*H90,2)</f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81</v>
      </c>
      <c r="AY90" s="18" t="s">
        <v>132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8" t="s">
        <v>79</v>
      </c>
      <c r="BK90" s="200">
        <f>ROUND(I90*H90,2)</f>
        <v>0</v>
      </c>
      <c r="BL90" s="18" t="s">
        <v>139</v>
      </c>
      <c r="BM90" s="199" t="s">
        <v>175</v>
      </c>
    </row>
    <row r="91" spans="1:65" s="2" customFormat="1" ht="19.5">
      <c r="A91" s="35"/>
      <c r="B91" s="36"/>
      <c r="C91" s="37"/>
      <c r="D91" s="208" t="s">
        <v>176</v>
      </c>
      <c r="E91" s="37"/>
      <c r="F91" s="232" t="s">
        <v>177</v>
      </c>
      <c r="G91" s="37"/>
      <c r="H91" s="37"/>
      <c r="I91" s="109"/>
      <c r="J91" s="37"/>
      <c r="K91" s="37"/>
      <c r="L91" s="40"/>
      <c r="M91" s="233"/>
      <c r="N91" s="234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176</v>
      </c>
      <c r="AU91" s="18" t="s">
        <v>81</v>
      </c>
    </row>
    <row r="92" spans="1:65" s="13" customFormat="1" ht="11.25">
      <c r="B92" s="206"/>
      <c r="C92" s="207"/>
      <c r="D92" s="208" t="s">
        <v>153</v>
      </c>
      <c r="E92" s="209" t="s">
        <v>19</v>
      </c>
      <c r="F92" s="210" t="s">
        <v>178</v>
      </c>
      <c r="G92" s="207"/>
      <c r="H92" s="211">
        <v>32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153</v>
      </c>
      <c r="AU92" s="217" t="s">
        <v>81</v>
      </c>
      <c r="AV92" s="13" t="s">
        <v>81</v>
      </c>
      <c r="AW92" s="13" t="s">
        <v>33</v>
      </c>
      <c r="AX92" s="13" t="s">
        <v>71</v>
      </c>
      <c r="AY92" s="217" t="s">
        <v>132</v>
      </c>
    </row>
    <row r="93" spans="1:65" s="13" customFormat="1" ht="11.25">
      <c r="B93" s="206"/>
      <c r="C93" s="207"/>
      <c r="D93" s="208" t="s">
        <v>153</v>
      </c>
      <c r="E93" s="209" t="s">
        <v>19</v>
      </c>
      <c r="F93" s="210" t="s">
        <v>179</v>
      </c>
      <c r="G93" s="207"/>
      <c r="H93" s="211">
        <v>16</v>
      </c>
      <c r="I93" s="212"/>
      <c r="J93" s="207"/>
      <c r="K93" s="207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153</v>
      </c>
      <c r="AU93" s="217" t="s">
        <v>81</v>
      </c>
      <c r="AV93" s="13" t="s">
        <v>81</v>
      </c>
      <c r="AW93" s="13" t="s">
        <v>33</v>
      </c>
      <c r="AX93" s="13" t="s">
        <v>71</v>
      </c>
      <c r="AY93" s="217" t="s">
        <v>132</v>
      </c>
    </row>
    <row r="94" spans="1:65" s="14" customFormat="1" ht="11.25">
      <c r="B94" s="218"/>
      <c r="C94" s="219"/>
      <c r="D94" s="208" t="s">
        <v>153</v>
      </c>
      <c r="E94" s="220" t="s">
        <v>19</v>
      </c>
      <c r="F94" s="221" t="s">
        <v>154</v>
      </c>
      <c r="G94" s="219"/>
      <c r="H94" s="222">
        <v>48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153</v>
      </c>
      <c r="AU94" s="228" t="s">
        <v>81</v>
      </c>
      <c r="AV94" s="14" t="s">
        <v>139</v>
      </c>
      <c r="AW94" s="14" t="s">
        <v>33</v>
      </c>
      <c r="AX94" s="14" t="s">
        <v>79</v>
      </c>
      <c r="AY94" s="228" t="s">
        <v>132</v>
      </c>
    </row>
    <row r="95" spans="1:65" s="2" customFormat="1" ht="21.75" customHeight="1">
      <c r="A95" s="35"/>
      <c r="B95" s="36"/>
      <c r="C95" s="188" t="s">
        <v>81</v>
      </c>
      <c r="D95" s="188" t="s">
        <v>135</v>
      </c>
      <c r="E95" s="189" t="s">
        <v>180</v>
      </c>
      <c r="F95" s="190" t="s">
        <v>181</v>
      </c>
      <c r="G95" s="191" t="s">
        <v>182</v>
      </c>
      <c r="H95" s="192">
        <v>60</v>
      </c>
      <c r="I95" s="193"/>
      <c r="J95" s="194">
        <f>ROUND(I95*H95,2)</f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81</v>
      </c>
      <c r="AY95" s="18" t="s">
        <v>132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8" t="s">
        <v>79</v>
      </c>
      <c r="BK95" s="200">
        <f>ROUND(I95*H95,2)</f>
        <v>0</v>
      </c>
      <c r="BL95" s="18" t="s">
        <v>139</v>
      </c>
      <c r="BM95" s="199" t="s">
        <v>183</v>
      </c>
    </row>
    <row r="96" spans="1:65" s="2" customFormat="1" ht="19.5">
      <c r="A96" s="35"/>
      <c r="B96" s="36"/>
      <c r="C96" s="37"/>
      <c r="D96" s="208" t="s">
        <v>176</v>
      </c>
      <c r="E96" s="37"/>
      <c r="F96" s="232" t="s">
        <v>184</v>
      </c>
      <c r="G96" s="37"/>
      <c r="H96" s="37"/>
      <c r="I96" s="109"/>
      <c r="J96" s="37"/>
      <c r="K96" s="37"/>
      <c r="L96" s="40"/>
      <c r="M96" s="233"/>
      <c r="N96" s="23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176</v>
      </c>
      <c r="AU96" s="18" t="s">
        <v>81</v>
      </c>
    </row>
    <row r="97" spans="1:65" s="13" customFormat="1" ht="11.25">
      <c r="B97" s="206"/>
      <c r="C97" s="207"/>
      <c r="D97" s="208" t="s">
        <v>153</v>
      </c>
      <c r="E97" s="209" t="s">
        <v>19</v>
      </c>
      <c r="F97" s="210" t="s">
        <v>185</v>
      </c>
      <c r="G97" s="207"/>
      <c r="H97" s="211">
        <v>60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153</v>
      </c>
      <c r="AU97" s="217" t="s">
        <v>81</v>
      </c>
      <c r="AV97" s="13" t="s">
        <v>81</v>
      </c>
      <c r="AW97" s="13" t="s">
        <v>33</v>
      </c>
      <c r="AX97" s="13" t="s">
        <v>71</v>
      </c>
      <c r="AY97" s="217" t="s">
        <v>132</v>
      </c>
    </row>
    <row r="98" spans="1:65" s="14" customFormat="1" ht="11.25">
      <c r="B98" s="218"/>
      <c r="C98" s="219"/>
      <c r="D98" s="208" t="s">
        <v>153</v>
      </c>
      <c r="E98" s="220" t="s">
        <v>19</v>
      </c>
      <c r="F98" s="221" t="s">
        <v>154</v>
      </c>
      <c r="G98" s="219"/>
      <c r="H98" s="222">
        <v>60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153</v>
      </c>
      <c r="AU98" s="228" t="s">
        <v>81</v>
      </c>
      <c r="AV98" s="14" t="s">
        <v>139</v>
      </c>
      <c r="AW98" s="14" t="s">
        <v>33</v>
      </c>
      <c r="AX98" s="14" t="s">
        <v>79</v>
      </c>
      <c r="AY98" s="228" t="s">
        <v>132</v>
      </c>
    </row>
    <row r="99" spans="1:65" s="2" customFormat="1" ht="21.75" customHeight="1">
      <c r="A99" s="35"/>
      <c r="B99" s="36"/>
      <c r="C99" s="188" t="s">
        <v>144</v>
      </c>
      <c r="D99" s="188" t="s">
        <v>135</v>
      </c>
      <c r="E99" s="189" t="s">
        <v>186</v>
      </c>
      <c r="F99" s="190" t="s">
        <v>187</v>
      </c>
      <c r="G99" s="191" t="s">
        <v>182</v>
      </c>
      <c r="H99" s="192">
        <v>400</v>
      </c>
      <c r="I99" s="193"/>
      <c r="J99" s="194">
        <f>ROUND(I99*H99,2)</f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81</v>
      </c>
      <c r="AY99" s="18" t="s">
        <v>132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79</v>
      </c>
      <c r="BK99" s="200">
        <f>ROUND(I99*H99,2)</f>
        <v>0</v>
      </c>
      <c r="BL99" s="18" t="s">
        <v>139</v>
      </c>
      <c r="BM99" s="199" t="s">
        <v>188</v>
      </c>
    </row>
    <row r="100" spans="1:65" s="13" customFormat="1" ht="11.25">
      <c r="B100" s="206"/>
      <c r="C100" s="207"/>
      <c r="D100" s="208" t="s">
        <v>153</v>
      </c>
      <c r="E100" s="209" t="s">
        <v>19</v>
      </c>
      <c r="F100" s="210" t="s">
        <v>189</v>
      </c>
      <c r="G100" s="207"/>
      <c r="H100" s="211">
        <v>400</v>
      </c>
      <c r="I100" s="212"/>
      <c r="J100" s="207"/>
      <c r="K100" s="207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153</v>
      </c>
      <c r="AU100" s="217" t="s">
        <v>81</v>
      </c>
      <c r="AV100" s="13" t="s">
        <v>81</v>
      </c>
      <c r="AW100" s="13" t="s">
        <v>33</v>
      </c>
      <c r="AX100" s="13" t="s">
        <v>71</v>
      </c>
      <c r="AY100" s="217" t="s">
        <v>132</v>
      </c>
    </row>
    <row r="101" spans="1:65" s="14" customFormat="1" ht="11.25">
      <c r="B101" s="218"/>
      <c r="C101" s="219"/>
      <c r="D101" s="208" t="s">
        <v>153</v>
      </c>
      <c r="E101" s="220" t="s">
        <v>19</v>
      </c>
      <c r="F101" s="221" t="s">
        <v>154</v>
      </c>
      <c r="G101" s="219"/>
      <c r="H101" s="222">
        <v>400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153</v>
      </c>
      <c r="AU101" s="228" t="s">
        <v>81</v>
      </c>
      <c r="AV101" s="14" t="s">
        <v>139</v>
      </c>
      <c r="AW101" s="14" t="s">
        <v>33</v>
      </c>
      <c r="AX101" s="14" t="s">
        <v>79</v>
      </c>
      <c r="AY101" s="228" t="s">
        <v>132</v>
      </c>
    </row>
    <row r="102" spans="1:65" s="2" customFormat="1" ht="21.75" customHeight="1">
      <c r="A102" s="35"/>
      <c r="B102" s="36"/>
      <c r="C102" s="188" t="s">
        <v>139</v>
      </c>
      <c r="D102" s="188" t="s">
        <v>135</v>
      </c>
      <c r="E102" s="189" t="s">
        <v>190</v>
      </c>
      <c r="F102" s="190" t="s">
        <v>191</v>
      </c>
      <c r="G102" s="191" t="s">
        <v>182</v>
      </c>
      <c r="H102" s="192">
        <v>200</v>
      </c>
      <c r="I102" s="193"/>
      <c r="J102" s="194">
        <f>ROUND(I102*H102,2)</f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81</v>
      </c>
      <c r="AY102" s="18" t="s">
        <v>132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8" t="s">
        <v>79</v>
      </c>
      <c r="BK102" s="200">
        <f>ROUND(I102*H102,2)</f>
        <v>0</v>
      </c>
      <c r="BL102" s="18" t="s">
        <v>139</v>
      </c>
      <c r="BM102" s="199" t="s">
        <v>192</v>
      </c>
    </row>
    <row r="103" spans="1:65" s="2" customFormat="1" ht="19.5">
      <c r="A103" s="35"/>
      <c r="B103" s="36"/>
      <c r="C103" s="37"/>
      <c r="D103" s="208" t="s">
        <v>176</v>
      </c>
      <c r="E103" s="37"/>
      <c r="F103" s="232" t="s">
        <v>193</v>
      </c>
      <c r="G103" s="37"/>
      <c r="H103" s="37"/>
      <c r="I103" s="109"/>
      <c r="J103" s="37"/>
      <c r="K103" s="37"/>
      <c r="L103" s="40"/>
      <c r="M103" s="233"/>
      <c r="N103" s="23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176</v>
      </c>
      <c r="AU103" s="18" t="s">
        <v>81</v>
      </c>
    </row>
    <row r="104" spans="1:65" s="2" customFormat="1" ht="21.75" customHeight="1">
      <c r="A104" s="35"/>
      <c r="B104" s="36"/>
      <c r="C104" s="188" t="s">
        <v>194</v>
      </c>
      <c r="D104" s="188" t="s">
        <v>135</v>
      </c>
      <c r="E104" s="189" t="s">
        <v>195</v>
      </c>
      <c r="F104" s="190" t="s">
        <v>196</v>
      </c>
      <c r="G104" s="191" t="s">
        <v>182</v>
      </c>
      <c r="H104" s="192">
        <v>2170</v>
      </c>
      <c r="I104" s="193"/>
      <c r="J104" s="194">
        <f>ROUND(I104*H104,2)</f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81</v>
      </c>
      <c r="AY104" s="18" t="s">
        <v>132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8" t="s">
        <v>79</v>
      </c>
      <c r="BK104" s="200">
        <f>ROUND(I104*H104,2)</f>
        <v>0</v>
      </c>
      <c r="BL104" s="18" t="s">
        <v>139</v>
      </c>
      <c r="BM104" s="199" t="s">
        <v>197</v>
      </c>
    </row>
    <row r="105" spans="1:65" s="2" customFormat="1" ht="19.5">
      <c r="A105" s="35"/>
      <c r="B105" s="36"/>
      <c r="C105" s="37"/>
      <c r="D105" s="208" t="s">
        <v>176</v>
      </c>
      <c r="E105" s="37"/>
      <c r="F105" s="232" t="s">
        <v>198</v>
      </c>
      <c r="G105" s="37"/>
      <c r="H105" s="37"/>
      <c r="I105" s="109"/>
      <c r="J105" s="37"/>
      <c r="K105" s="37"/>
      <c r="L105" s="40"/>
      <c r="M105" s="233"/>
      <c r="N105" s="23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176</v>
      </c>
      <c r="AU105" s="18" t="s">
        <v>81</v>
      </c>
    </row>
    <row r="106" spans="1:65" s="13" customFormat="1" ht="11.25">
      <c r="B106" s="206"/>
      <c r="C106" s="207"/>
      <c r="D106" s="208" t="s">
        <v>153</v>
      </c>
      <c r="E106" s="209" t="s">
        <v>19</v>
      </c>
      <c r="F106" s="210" t="s">
        <v>199</v>
      </c>
      <c r="G106" s="207"/>
      <c r="H106" s="211">
        <v>2170</v>
      </c>
      <c r="I106" s="212"/>
      <c r="J106" s="207"/>
      <c r="K106" s="207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153</v>
      </c>
      <c r="AU106" s="217" t="s">
        <v>81</v>
      </c>
      <c r="AV106" s="13" t="s">
        <v>81</v>
      </c>
      <c r="AW106" s="13" t="s">
        <v>33</v>
      </c>
      <c r="AX106" s="13" t="s">
        <v>71</v>
      </c>
      <c r="AY106" s="217" t="s">
        <v>132</v>
      </c>
    </row>
    <row r="107" spans="1:65" s="14" customFormat="1" ht="11.25">
      <c r="B107" s="218"/>
      <c r="C107" s="219"/>
      <c r="D107" s="208" t="s">
        <v>153</v>
      </c>
      <c r="E107" s="220" t="s">
        <v>19</v>
      </c>
      <c r="F107" s="221" t="s">
        <v>154</v>
      </c>
      <c r="G107" s="219"/>
      <c r="H107" s="222">
        <v>2170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153</v>
      </c>
      <c r="AU107" s="228" t="s">
        <v>81</v>
      </c>
      <c r="AV107" s="14" t="s">
        <v>139</v>
      </c>
      <c r="AW107" s="14" t="s">
        <v>33</v>
      </c>
      <c r="AX107" s="14" t="s">
        <v>79</v>
      </c>
      <c r="AY107" s="228" t="s">
        <v>132</v>
      </c>
    </row>
    <row r="108" spans="1:65" s="2" customFormat="1" ht="21.75" customHeight="1">
      <c r="A108" s="35"/>
      <c r="B108" s="36"/>
      <c r="C108" s="188" t="s">
        <v>200</v>
      </c>
      <c r="D108" s="188" t="s">
        <v>135</v>
      </c>
      <c r="E108" s="189" t="s">
        <v>201</v>
      </c>
      <c r="F108" s="190" t="s">
        <v>191</v>
      </c>
      <c r="G108" s="191" t="s">
        <v>182</v>
      </c>
      <c r="H108" s="192">
        <v>1085</v>
      </c>
      <c r="I108" s="193"/>
      <c r="J108" s="194">
        <f>ROUND(I108*H108,2)</f>
        <v>0</v>
      </c>
      <c r="K108" s="190" t="s">
        <v>19</v>
      </c>
      <c r="L108" s="40"/>
      <c r="M108" s="195" t="s">
        <v>19</v>
      </c>
      <c r="N108" s="196" t="s">
        <v>42</v>
      </c>
      <c r="O108" s="65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139</v>
      </c>
      <c r="AT108" s="199" t="s">
        <v>135</v>
      </c>
      <c r="AU108" s="199" t="s">
        <v>81</v>
      </c>
      <c r="AY108" s="18" t="s">
        <v>132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8" t="s">
        <v>79</v>
      </c>
      <c r="BK108" s="200">
        <f>ROUND(I108*H108,2)</f>
        <v>0</v>
      </c>
      <c r="BL108" s="18" t="s">
        <v>139</v>
      </c>
      <c r="BM108" s="199" t="s">
        <v>202</v>
      </c>
    </row>
    <row r="109" spans="1:65" s="2" customFormat="1" ht="19.5">
      <c r="A109" s="35"/>
      <c r="B109" s="36"/>
      <c r="C109" s="37"/>
      <c r="D109" s="208" t="s">
        <v>176</v>
      </c>
      <c r="E109" s="37"/>
      <c r="F109" s="232" t="s">
        <v>203</v>
      </c>
      <c r="G109" s="37"/>
      <c r="H109" s="37"/>
      <c r="I109" s="109"/>
      <c r="J109" s="37"/>
      <c r="K109" s="37"/>
      <c r="L109" s="40"/>
      <c r="M109" s="233"/>
      <c r="N109" s="23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176</v>
      </c>
      <c r="AU109" s="18" t="s">
        <v>81</v>
      </c>
    </row>
    <row r="110" spans="1:65" s="2" customFormat="1" ht="16.5" customHeight="1">
      <c r="A110" s="35"/>
      <c r="B110" s="36"/>
      <c r="C110" s="188" t="s">
        <v>204</v>
      </c>
      <c r="D110" s="188" t="s">
        <v>135</v>
      </c>
      <c r="E110" s="189" t="s">
        <v>205</v>
      </c>
      <c r="F110" s="190" t="s">
        <v>206</v>
      </c>
      <c r="G110" s="191" t="s">
        <v>182</v>
      </c>
      <c r="H110" s="192">
        <v>400</v>
      </c>
      <c r="I110" s="193"/>
      <c r="J110" s="194">
        <f>ROUND(I110*H110,2)</f>
        <v>0</v>
      </c>
      <c r="K110" s="190" t="s">
        <v>19</v>
      </c>
      <c r="L110" s="40"/>
      <c r="M110" s="195" t="s">
        <v>19</v>
      </c>
      <c r="N110" s="196" t="s">
        <v>42</v>
      </c>
      <c r="O110" s="65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139</v>
      </c>
      <c r="AT110" s="199" t="s">
        <v>135</v>
      </c>
      <c r="AU110" s="199" t="s">
        <v>81</v>
      </c>
      <c r="AY110" s="18" t="s">
        <v>132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8" t="s">
        <v>79</v>
      </c>
      <c r="BK110" s="200">
        <f>ROUND(I110*H110,2)</f>
        <v>0</v>
      </c>
      <c r="BL110" s="18" t="s">
        <v>139</v>
      </c>
      <c r="BM110" s="199" t="s">
        <v>207</v>
      </c>
    </row>
    <row r="111" spans="1:65" s="13" customFormat="1" ht="11.25">
      <c r="B111" s="206"/>
      <c r="C111" s="207"/>
      <c r="D111" s="208" t="s">
        <v>153</v>
      </c>
      <c r="E111" s="209" t="s">
        <v>19</v>
      </c>
      <c r="F111" s="210" t="s">
        <v>189</v>
      </c>
      <c r="G111" s="207"/>
      <c r="H111" s="211">
        <v>400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153</v>
      </c>
      <c r="AU111" s="217" t="s">
        <v>81</v>
      </c>
      <c r="AV111" s="13" t="s">
        <v>81</v>
      </c>
      <c r="AW111" s="13" t="s">
        <v>33</v>
      </c>
      <c r="AX111" s="13" t="s">
        <v>71</v>
      </c>
      <c r="AY111" s="217" t="s">
        <v>132</v>
      </c>
    </row>
    <row r="112" spans="1:65" s="14" customFormat="1" ht="11.25">
      <c r="B112" s="218"/>
      <c r="C112" s="219"/>
      <c r="D112" s="208" t="s">
        <v>153</v>
      </c>
      <c r="E112" s="220" t="s">
        <v>19</v>
      </c>
      <c r="F112" s="221" t="s">
        <v>154</v>
      </c>
      <c r="G112" s="219"/>
      <c r="H112" s="222">
        <v>400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153</v>
      </c>
      <c r="AU112" s="228" t="s">
        <v>81</v>
      </c>
      <c r="AV112" s="14" t="s">
        <v>139</v>
      </c>
      <c r="AW112" s="14" t="s">
        <v>33</v>
      </c>
      <c r="AX112" s="14" t="s">
        <v>79</v>
      </c>
      <c r="AY112" s="228" t="s">
        <v>132</v>
      </c>
    </row>
    <row r="113" spans="1:65" s="2" customFormat="1" ht="16.5" customHeight="1">
      <c r="A113" s="35"/>
      <c r="B113" s="36"/>
      <c r="C113" s="188" t="s">
        <v>208</v>
      </c>
      <c r="D113" s="188" t="s">
        <v>135</v>
      </c>
      <c r="E113" s="189" t="s">
        <v>209</v>
      </c>
      <c r="F113" s="190" t="s">
        <v>206</v>
      </c>
      <c r="G113" s="191" t="s">
        <v>182</v>
      </c>
      <c r="H113" s="192">
        <v>2170</v>
      </c>
      <c r="I113" s="193"/>
      <c r="J113" s="194">
        <f>ROUND(I113*H113,2)</f>
        <v>0</v>
      </c>
      <c r="K113" s="190" t="s">
        <v>19</v>
      </c>
      <c r="L113" s="40"/>
      <c r="M113" s="195" t="s">
        <v>19</v>
      </c>
      <c r="N113" s="196" t="s">
        <v>42</v>
      </c>
      <c r="O113" s="65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139</v>
      </c>
      <c r="AT113" s="199" t="s">
        <v>135</v>
      </c>
      <c r="AU113" s="199" t="s">
        <v>81</v>
      </c>
      <c r="AY113" s="18" t="s">
        <v>132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8" t="s">
        <v>79</v>
      </c>
      <c r="BK113" s="200">
        <f>ROUND(I113*H113,2)</f>
        <v>0</v>
      </c>
      <c r="BL113" s="18" t="s">
        <v>139</v>
      </c>
      <c r="BM113" s="199" t="s">
        <v>210</v>
      </c>
    </row>
    <row r="114" spans="1:65" s="2" customFormat="1" ht="19.5">
      <c r="A114" s="35"/>
      <c r="B114" s="36"/>
      <c r="C114" s="37"/>
      <c r="D114" s="208" t="s">
        <v>176</v>
      </c>
      <c r="E114" s="37"/>
      <c r="F114" s="232" t="s">
        <v>198</v>
      </c>
      <c r="G114" s="37"/>
      <c r="H114" s="37"/>
      <c r="I114" s="109"/>
      <c r="J114" s="37"/>
      <c r="K114" s="37"/>
      <c r="L114" s="40"/>
      <c r="M114" s="233"/>
      <c r="N114" s="23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176</v>
      </c>
      <c r="AU114" s="18" t="s">
        <v>81</v>
      </c>
    </row>
    <row r="115" spans="1:65" s="13" customFormat="1" ht="11.25">
      <c r="B115" s="206"/>
      <c r="C115" s="207"/>
      <c r="D115" s="208" t="s">
        <v>153</v>
      </c>
      <c r="E115" s="209" t="s">
        <v>19</v>
      </c>
      <c r="F115" s="210" t="s">
        <v>199</v>
      </c>
      <c r="G115" s="207"/>
      <c r="H115" s="211">
        <v>2170</v>
      </c>
      <c r="I115" s="212"/>
      <c r="J115" s="207"/>
      <c r="K115" s="207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153</v>
      </c>
      <c r="AU115" s="217" t="s">
        <v>81</v>
      </c>
      <c r="AV115" s="13" t="s">
        <v>81</v>
      </c>
      <c r="AW115" s="13" t="s">
        <v>33</v>
      </c>
      <c r="AX115" s="13" t="s">
        <v>71</v>
      </c>
      <c r="AY115" s="217" t="s">
        <v>132</v>
      </c>
    </row>
    <row r="116" spans="1:65" s="14" customFormat="1" ht="11.25">
      <c r="B116" s="218"/>
      <c r="C116" s="219"/>
      <c r="D116" s="208" t="s">
        <v>153</v>
      </c>
      <c r="E116" s="220" t="s">
        <v>19</v>
      </c>
      <c r="F116" s="221" t="s">
        <v>154</v>
      </c>
      <c r="G116" s="219"/>
      <c r="H116" s="222">
        <v>2170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153</v>
      </c>
      <c r="AU116" s="228" t="s">
        <v>81</v>
      </c>
      <c r="AV116" s="14" t="s">
        <v>139</v>
      </c>
      <c r="AW116" s="14" t="s">
        <v>33</v>
      </c>
      <c r="AX116" s="14" t="s">
        <v>79</v>
      </c>
      <c r="AY116" s="228" t="s">
        <v>132</v>
      </c>
    </row>
    <row r="117" spans="1:65" s="2" customFormat="1" ht="21.75" customHeight="1">
      <c r="A117" s="35"/>
      <c r="B117" s="36"/>
      <c r="C117" s="188" t="s">
        <v>211</v>
      </c>
      <c r="D117" s="188" t="s">
        <v>135</v>
      </c>
      <c r="E117" s="189" t="s">
        <v>212</v>
      </c>
      <c r="F117" s="190" t="s">
        <v>213</v>
      </c>
      <c r="G117" s="191" t="s">
        <v>182</v>
      </c>
      <c r="H117" s="192">
        <v>2170</v>
      </c>
      <c r="I117" s="193"/>
      <c r="J117" s="194">
        <f>ROUND(I117*H117,2)</f>
        <v>0</v>
      </c>
      <c r="K117" s="190" t="s">
        <v>19</v>
      </c>
      <c r="L117" s="40"/>
      <c r="M117" s="195" t="s">
        <v>19</v>
      </c>
      <c r="N117" s="196" t="s">
        <v>42</v>
      </c>
      <c r="O117" s="65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139</v>
      </c>
      <c r="AT117" s="199" t="s">
        <v>135</v>
      </c>
      <c r="AU117" s="199" t="s">
        <v>81</v>
      </c>
      <c r="AY117" s="18" t="s">
        <v>132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8" t="s">
        <v>79</v>
      </c>
      <c r="BK117" s="200">
        <f>ROUND(I117*H117,2)</f>
        <v>0</v>
      </c>
      <c r="BL117" s="18" t="s">
        <v>139</v>
      </c>
      <c r="BM117" s="199" t="s">
        <v>214</v>
      </c>
    </row>
    <row r="118" spans="1:65" s="2" customFormat="1" ht="19.5">
      <c r="A118" s="35"/>
      <c r="B118" s="36"/>
      <c r="C118" s="37"/>
      <c r="D118" s="208" t="s">
        <v>176</v>
      </c>
      <c r="E118" s="37"/>
      <c r="F118" s="232" t="s">
        <v>198</v>
      </c>
      <c r="G118" s="37"/>
      <c r="H118" s="37"/>
      <c r="I118" s="109"/>
      <c r="J118" s="37"/>
      <c r="K118" s="37"/>
      <c r="L118" s="40"/>
      <c r="M118" s="233"/>
      <c r="N118" s="23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176</v>
      </c>
      <c r="AU118" s="18" t="s">
        <v>81</v>
      </c>
    </row>
    <row r="119" spans="1:65" s="13" customFormat="1" ht="22.5">
      <c r="B119" s="206"/>
      <c r="C119" s="207"/>
      <c r="D119" s="208" t="s">
        <v>153</v>
      </c>
      <c r="E119" s="209" t="s">
        <v>19</v>
      </c>
      <c r="F119" s="210" t="s">
        <v>215</v>
      </c>
      <c r="G119" s="207"/>
      <c r="H119" s="211">
        <v>2170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153</v>
      </c>
      <c r="AU119" s="217" t="s">
        <v>81</v>
      </c>
      <c r="AV119" s="13" t="s">
        <v>81</v>
      </c>
      <c r="AW119" s="13" t="s">
        <v>33</v>
      </c>
      <c r="AX119" s="13" t="s">
        <v>71</v>
      </c>
      <c r="AY119" s="217" t="s">
        <v>132</v>
      </c>
    </row>
    <row r="120" spans="1:65" s="14" customFormat="1" ht="11.25">
      <c r="B120" s="218"/>
      <c r="C120" s="219"/>
      <c r="D120" s="208" t="s">
        <v>153</v>
      </c>
      <c r="E120" s="220" t="s">
        <v>19</v>
      </c>
      <c r="F120" s="221" t="s">
        <v>154</v>
      </c>
      <c r="G120" s="219"/>
      <c r="H120" s="222">
        <v>2170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153</v>
      </c>
      <c r="AU120" s="228" t="s">
        <v>81</v>
      </c>
      <c r="AV120" s="14" t="s">
        <v>139</v>
      </c>
      <c r="AW120" s="14" t="s">
        <v>33</v>
      </c>
      <c r="AX120" s="14" t="s">
        <v>79</v>
      </c>
      <c r="AY120" s="228" t="s">
        <v>132</v>
      </c>
    </row>
    <row r="121" spans="1:65" s="2" customFormat="1" ht="16.5" customHeight="1">
      <c r="A121" s="35"/>
      <c r="B121" s="36"/>
      <c r="C121" s="235" t="s">
        <v>216</v>
      </c>
      <c r="D121" s="235" t="s">
        <v>217</v>
      </c>
      <c r="E121" s="236" t="s">
        <v>218</v>
      </c>
      <c r="F121" s="237" t="s">
        <v>219</v>
      </c>
      <c r="G121" s="238" t="s">
        <v>220</v>
      </c>
      <c r="H121" s="239">
        <v>4557</v>
      </c>
      <c r="I121" s="240"/>
      <c r="J121" s="241">
        <f>ROUND(I121*H121,2)</f>
        <v>0</v>
      </c>
      <c r="K121" s="237" t="s">
        <v>19</v>
      </c>
      <c r="L121" s="242"/>
      <c r="M121" s="243" t="s">
        <v>19</v>
      </c>
      <c r="N121" s="244" t="s">
        <v>42</v>
      </c>
      <c r="O121" s="65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9" t="s">
        <v>208</v>
      </c>
      <c r="AT121" s="199" t="s">
        <v>217</v>
      </c>
      <c r="AU121" s="199" t="s">
        <v>81</v>
      </c>
      <c r="AY121" s="18" t="s">
        <v>132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8" t="s">
        <v>79</v>
      </c>
      <c r="BK121" s="200">
        <f>ROUND(I121*H121,2)</f>
        <v>0</v>
      </c>
      <c r="BL121" s="18" t="s">
        <v>139</v>
      </c>
      <c r="BM121" s="199" t="s">
        <v>221</v>
      </c>
    </row>
    <row r="122" spans="1:65" s="2" customFormat="1" ht="19.5">
      <c r="A122" s="35"/>
      <c r="B122" s="36"/>
      <c r="C122" s="37"/>
      <c r="D122" s="208" t="s">
        <v>176</v>
      </c>
      <c r="E122" s="37"/>
      <c r="F122" s="232" t="s">
        <v>198</v>
      </c>
      <c r="G122" s="37"/>
      <c r="H122" s="37"/>
      <c r="I122" s="109"/>
      <c r="J122" s="37"/>
      <c r="K122" s="37"/>
      <c r="L122" s="40"/>
      <c r="M122" s="233"/>
      <c r="N122" s="234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176</v>
      </c>
      <c r="AU122" s="18" t="s">
        <v>81</v>
      </c>
    </row>
    <row r="123" spans="1:65" s="2" customFormat="1" ht="21.75" customHeight="1">
      <c r="A123" s="35"/>
      <c r="B123" s="36"/>
      <c r="C123" s="188" t="s">
        <v>222</v>
      </c>
      <c r="D123" s="188" t="s">
        <v>135</v>
      </c>
      <c r="E123" s="189" t="s">
        <v>223</v>
      </c>
      <c r="F123" s="190" t="s">
        <v>224</v>
      </c>
      <c r="G123" s="191" t="s">
        <v>182</v>
      </c>
      <c r="H123" s="192">
        <v>590</v>
      </c>
      <c r="I123" s="193"/>
      <c r="J123" s="194">
        <f>ROUND(I123*H123,2)</f>
        <v>0</v>
      </c>
      <c r="K123" s="190" t="s">
        <v>19</v>
      </c>
      <c r="L123" s="40"/>
      <c r="M123" s="195" t="s">
        <v>19</v>
      </c>
      <c r="N123" s="196" t="s">
        <v>42</v>
      </c>
      <c r="O123" s="65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139</v>
      </c>
      <c r="AT123" s="199" t="s">
        <v>135</v>
      </c>
      <c r="AU123" s="199" t="s">
        <v>81</v>
      </c>
      <c r="AY123" s="18" t="s">
        <v>132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8" t="s">
        <v>79</v>
      </c>
      <c r="BK123" s="200">
        <f>ROUND(I123*H123,2)</f>
        <v>0</v>
      </c>
      <c r="BL123" s="18" t="s">
        <v>139</v>
      </c>
      <c r="BM123" s="199" t="s">
        <v>225</v>
      </c>
    </row>
    <row r="124" spans="1:65" s="13" customFormat="1" ht="11.25">
      <c r="B124" s="206"/>
      <c r="C124" s="207"/>
      <c r="D124" s="208" t="s">
        <v>153</v>
      </c>
      <c r="E124" s="209" t="s">
        <v>19</v>
      </c>
      <c r="F124" s="210" t="s">
        <v>226</v>
      </c>
      <c r="G124" s="207"/>
      <c r="H124" s="211">
        <v>590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153</v>
      </c>
      <c r="AU124" s="217" t="s">
        <v>81</v>
      </c>
      <c r="AV124" s="13" t="s">
        <v>81</v>
      </c>
      <c r="AW124" s="13" t="s">
        <v>33</v>
      </c>
      <c r="AX124" s="13" t="s">
        <v>71</v>
      </c>
      <c r="AY124" s="217" t="s">
        <v>132</v>
      </c>
    </row>
    <row r="125" spans="1:65" s="14" customFormat="1" ht="11.25">
      <c r="B125" s="218"/>
      <c r="C125" s="219"/>
      <c r="D125" s="208" t="s">
        <v>153</v>
      </c>
      <c r="E125" s="220" t="s">
        <v>19</v>
      </c>
      <c r="F125" s="221" t="s">
        <v>154</v>
      </c>
      <c r="G125" s="219"/>
      <c r="H125" s="222">
        <v>590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153</v>
      </c>
      <c r="AU125" s="228" t="s">
        <v>81</v>
      </c>
      <c r="AV125" s="14" t="s">
        <v>139</v>
      </c>
      <c r="AW125" s="14" t="s">
        <v>33</v>
      </c>
      <c r="AX125" s="14" t="s">
        <v>79</v>
      </c>
      <c r="AY125" s="228" t="s">
        <v>132</v>
      </c>
    </row>
    <row r="126" spans="1:65" s="2" customFormat="1" ht="16.5" customHeight="1">
      <c r="A126" s="35"/>
      <c r="B126" s="36"/>
      <c r="C126" s="235" t="s">
        <v>227</v>
      </c>
      <c r="D126" s="235" t="s">
        <v>217</v>
      </c>
      <c r="E126" s="236" t="s">
        <v>228</v>
      </c>
      <c r="F126" s="237" t="s">
        <v>219</v>
      </c>
      <c r="G126" s="238" t="s">
        <v>220</v>
      </c>
      <c r="H126" s="239">
        <v>1239</v>
      </c>
      <c r="I126" s="240"/>
      <c r="J126" s="241">
        <f>ROUND(I126*H126,2)</f>
        <v>0</v>
      </c>
      <c r="K126" s="237" t="s">
        <v>19</v>
      </c>
      <c r="L126" s="242"/>
      <c r="M126" s="243" t="s">
        <v>19</v>
      </c>
      <c r="N126" s="244" t="s">
        <v>42</v>
      </c>
      <c r="O126" s="65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208</v>
      </c>
      <c r="AT126" s="199" t="s">
        <v>217</v>
      </c>
      <c r="AU126" s="199" t="s">
        <v>81</v>
      </c>
      <c r="AY126" s="18" t="s">
        <v>132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79</v>
      </c>
      <c r="BK126" s="200">
        <f>ROUND(I126*H126,2)</f>
        <v>0</v>
      </c>
      <c r="BL126" s="18" t="s">
        <v>139</v>
      </c>
      <c r="BM126" s="199" t="s">
        <v>229</v>
      </c>
    </row>
    <row r="127" spans="1:65" s="13" customFormat="1" ht="11.25">
      <c r="B127" s="206"/>
      <c r="C127" s="207"/>
      <c r="D127" s="208" t="s">
        <v>153</v>
      </c>
      <c r="E127" s="209" t="s">
        <v>19</v>
      </c>
      <c r="F127" s="210" t="s">
        <v>230</v>
      </c>
      <c r="G127" s="207"/>
      <c r="H127" s="211">
        <v>1239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153</v>
      </c>
      <c r="AU127" s="217" t="s">
        <v>81</v>
      </c>
      <c r="AV127" s="13" t="s">
        <v>81</v>
      </c>
      <c r="AW127" s="13" t="s">
        <v>33</v>
      </c>
      <c r="AX127" s="13" t="s">
        <v>71</v>
      </c>
      <c r="AY127" s="217" t="s">
        <v>132</v>
      </c>
    </row>
    <row r="128" spans="1:65" s="14" customFormat="1" ht="11.25">
      <c r="B128" s="218"/>
      <c r="C128" s="219"/>
      <c r="D128" s="208" t="s">
        <v>153</v>
      </c>
      <c r="E128" s="220" t="s">
        <v>19</v>
      </c>
      <c r="F128" s="221" t="s">
        <v>154</v>
      </c>
      <c r="G128" s="219"/>
      <c r="H128" s="222">
        <v>1239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153</v>
      </c>
      <c r="AU128" s="228" t="s">
        <v>81</v>
      </c>
      <c r="AV128" s="14" t="s">
        <v>139</v>
      </c>
      <c r="AW128" s="14" t="s">
        <v>33</v>
      </c>
      <c r="AX128" s="14" t="s">
        <v>79</v>
      </c>
      <c r="AY128" s="228" t="s">
        <v>132</v>
      </c>
    </row>
    <row r="129" spans="1:65" s="2" customFormat="1" ht="16.5" customHeight="1">
      <c r="A129" s="35"/>
      <c r="B129" s="36"/>
      <c r="C129" s="188" t="s">
        <v>231</v>
      </c>
      <c r="D129" s="188" t="s">
        <v>135</v>
      </c>
      <c r="E129" s="189" t="s">
        <v>232</v>
      </c>
      <c r="F129" s="190" t="s">
        <v>233</v>
      </c>
      <c r="G129" s="191" t="s">
        <v>220</v>
      </c>
      <c r="H129" s="192">
        <v>720</v>
      </c>
      <c r="I129" s="193"/>
      <c r="J129" s="194">
        <f>ROUND(I129*H129,2)</f>
        <v>0</v>
      </c>
      <c r="K129" s="190" t="s">
        <v>19</v>
      </c>
      <c r="L129" s="40"/>
      <c r="M129" s="195" t="s">
        <v>19</v>
      </c>
      <c r="N129" s="196" t="s">
        <v>42</v>
      </c>
      <c r="O129" s="65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139</v>
      </c>
      <c r="AT129" s="199" t="s">
        <v>135</v>
      </c>
      <c r="AU129" s="199" t="s">
        <v>81</v>
      </c>
      <c r="AY129" s="18" t="s">
        <v>132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8" t="s">
        <v>79</v>
      </c>
      <c r="BK129" s="200">
        <f>ROUND(I129*H129,2)</f>
        <v>0</v>
      </c>
      <c r="BL129" s="18" t="s">
        <v>139</v>
      </c>
      <c r="BM129" s="199" t="s">
        <v>234</v>
      </c>
    </row>
    <row r="130" spans="1:65" s="2" customFormat="1" ht="16.5" customHeight="1">
      <c r="A130" s="35"/>
      <c r="B130" s="36"/>
      <c r="C130" s="188" t="s">
        <v>235</v>
      </c>
      <c r="D130" s="188" t="s">
        <v>135</v>
      </c>
      <c r="E130" s="189" t="s">
        <v>236</v>
      </c>
      <c r="F130" s="190" t="s">
        <v>233</v>
      </c>
      <c r="G130" s="191" t="s">
        <v>220</v>
      </c>
      <c r="H130" s="192">
        <v>3906</v>
      </c>
      <c r="I130" s="193"/>
      <c r="J130" s="194">
        <f>ROUND(I130*H130,2)</f>
        <v>0</v>
      </c>
      <c r="K130" s="190" t="s">
        <v>19</v>
      </c>
      <c r="L130" s="40"/>
      <c r="M130" s="195" t="s">
        <v>19</v>
      </c>
      <c r="N130" s="196" t="s">
        <v>42</v>
      </c>
      <c r="O130" s="65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9" t="s">
        <v>139</v>
      </c>
      <c r="AT130" s="199" t="s">
        <v>135</v>
      </c>
      <c r="AU130" s="199" t="s">
        <v>81</v>
      </c>
      <c r="AY130" s="18" t="s">
        <v>132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8" t="s">
        <v>79</v>
      </c>
      <c r="BK130" s="200">
        <f>ROUND(I130*H130,2)</f>
        <v>0</v>
      </c>
      <c r="BL130" s="18" t="s">
        <v>139</v>
      </c>
      <c r="BM130" s="199" t="s">
        <v>237</v>
      </c>
    </row>
    <row r="131" spans="1:65" s="2" customFormat="1" ht="19.5">
      <c r="A131" s="35"/>
      <c r="B131" s="36"/>
      <c r="C131" s="37"/>
      <c r="D131" s="208" t="s">
        <v>176</v>
      </c>
      <c r="E131" s="37"/>
      <c r="F131" s="232" t="s">
        <v>198</v>
      </c>
      <c r="G131" s="37"/>
      <c r="H131" s="37"/>
      <c r="I131" s="109"/>
      <c r="J131" s="37"/>
      <c r="K131" s="37"/>
      <c r="L131" s="40"/>
      <c r="M131" s="233"/>
      <c r="N131" s="23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176</v>
      </c>
      <c r="AU131" s="18" t="s">
        <v>81</v>
      </c>
    </row>
    <row r="132" spans="1:65" s="13" customFormat="1" ht="11.25">
      <c r="B132" s="206"/>
      <c r="C132" s="207"/>
      <c r="D132" s="208" t="s">
        <v>153</v>
      </c>
      <c r="E132" s="209" t="s">
        <v>19</v>
      </c>
      <c r="F132" s="210" t="s">
        <v>238</v>
      </c>
      <c r="G132" s="207"/>
      <c r="H132" s="211">
        <v>3906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153</v>
      </c>
      <c r="AU132" s="217" t="s">
        <v>81</v>
      </c>
      <c r="AV132" s="13" t="s">
        <v>81</v>
      </c>
      <c r="AW132" s="13" t="s">
        <v>33</v>
      </c>
      <c r="AX132" s="13" t="s">
        <v>71</v>
      </c>
      <c r="AY132" s="217" t="s">
        <v>132</v>
      </c>
    </row>
    <row r="133" spans="1:65" s="14" customFormat="1" ht="11.25">
      <c r="B133" s="218"/>
      <c r="C133" s="219"/>
      <c r="D133" s="208" t="s">
        <v>153</v>
      </c>
      <c r="E133" s="220" t="s">
        <v>19</v>
      </c>
      <c r="F133" s="221" t="s">
        <v>154</v>
      </c>
      <c r="G133" s="219"/>
      <c r="H133" s="222">
        <v>3906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153</v>
      </c>
      <c r="AU133" s="228" t="s">
        <v>81</v>
      </c>
      <c r="AV133" s="14" t="s">
        <v>139</v>
      </c>
      <c r="AW133" s="14" t="s">
        <v>33</v>
      </c>
      <c r="AX133" s="14" t="s">
        <v>79</v>
      </c>
      <c r="AY133" s="228" t="s">
        <v>132</v>
      </c>
    </row>
    <row r="134" spans="1:65" s="2" customFormat="1" ht="16.5" customHeight="1">
      <c r="A134" s="35"/>
      <c r="B134" s="36"/>
      <c r="C134" s="188" t="s">
        <v>8</v>
      </c>
      <c r="D134" s="188" t="s">
        <v>135</v>
      </c>
      <c r="E134" s="189" t="s">
        <v>239</v>
      </c>
      <c r="F134" s="190" t="s">
        <v>240</v>
      </c>
      <c r="G134" s="191" t="s">
        <v>174</v>
      </c>
      <c r="H134" s="192">
        <v>4360</v>
      </c>
      <c r="I134" s="193"/>
      <c r="J134" s="194">
        <f>ROUND(I134*H134,2)</f>
        <v>0</v>
      </c>
      <c r="K134" s="190" t="s">
        <v>19</v>
      </c>
      <c r="L134" s="40"/>
      <c r="M134" s="195" t="s">
        <v>19</v>
      </c>
      <c r="N134" s="196" t="s">
        <v>42</v>
      </c>
      <c r="O134" s="65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139</v>
      </c>
      <c r="AT134" s="199" t="s">
        <v>135</v>
      </c>
      <c r="AU134" s="199" t="s">
        <v>81</v>
      </c>
      <c r="AY134" s="18" t="s">
        <v>132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8" t="s">
        <v>79</v>
      </c>
      <c r="BK134" s="200">
        <f>ROUND(I134*H134,2)</f>
        <v>0</v>
      </c>
      <c r="BL134" s="18" t="s">
        <v>139</v>
      </c>
      <c r="BM134" s="199" t="s">
        <v>241</v>
      </c>
    </row>
    <row r="135" spans="1:65" s="13" customFormat="1" ht="11.25">
      <c r="B135" s="206"/>
      <c r="C135" s="207"/>
      <c r="D135" s="208" t="s">
        <v>153</v>
      </c>
      <c r="E135" s="209" t="s">
        <v>19</v>
      </c>
      <c r="F135" s="210" t="s">
        <v>242</v>
      </c>
      <c r="G135" s="207"/>
      <c r="H135" s="211">
        <v>1770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153</v>
      </c>
      <c r="AU135" s="217" t="s">
        <v>81</v>
      </c>
      <c r="AV135" s="13" t="s">
        <v>81</v>
      </c>
      <c r="AW135" s="13" t="s">
        <v>33</v>
      </c>
      <c r="AX135" s="13" t="s">
        <v>71</v>
      </c>
      <c r="AY135" s="217" t="s">
        <v>132</v>
      </c>
    </row>
    <row r="136" spans="1:65" s="13" customFormat="1" ht="11.25">
      <c r="B136" s="206"/>
      <c r="C136" s="207"/>
      <c r="D136" s="208" t="s">
        <v>153</v>
      </c>
      <c r="E136" s="209" t="s">
        <v>19</v>
      </c>
      <c r="F136" s="210" t="s">
        <v>243</v>
      </c>
      <c r="G136" s="207"/>
      <c r="H136" s="211">
        <v>870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153</v>
      </c>
      <c r="AU136" s="217" t="s">
        <v>81</v>
      </c>
      <c r="AV136" s="13" t="s">
        <v>81</v>
      </c>
      <c r="AW136" s="13" t="s">
        <v>33</v>
      </c>
      <c r="AX136" s="13" t="s">
        <v>71</v>
      </c>
      <c r="AY136" s="217" t="s">
        <v>132</v>
      </c>
    </row>
    <row r="137" spans="1:65" s="13" customFormat="1" ht="11.25">
      <c r="B137" s="206"/>
      <c r="C137" s="207"/>
      <c r="D137" s="208" t="s">
        <v>153</v>
      </c>
      <c r="E137" s="209" t="s">
        <v>19</v>
      </c>
      <c r="F137" s="210" t="s">
        <v>244</v>
      </c>
      <c r="G137" s="207"/>
      <c r="H137" s="211">
        <v>50</v>
      </c>
      <c r="I137" s="212"/>
      <c r="J137" s="207"/>
      <c r="K137" s="207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153</v>
      </c>
      <c r="AU137" s="217" t="s">
        <v>81</v>
      </c>
      <c r="AV137" s="13" t="s">
        <v>81</v>
      </c>
      <c r="AW137" s="13" t="s">
        <v>33</v>
      </c>
      <c r="AX137" s="13" t="s">
        <v>71</v>
      </c>
      <c r="AY137" s="217" t="s">
        <v>132</v>
      </c>
    </row>
    <row r="138" spans="1:65" s="13" customFormat="1" ht="11.25">
      <c r="B138" s="206"/>
      <c r="C138" s="207"/>
      <c r="D138" s="208" t="s">
        <v>153</v>
      </c>
      <c r="E138" s="209" t="s">
        <v>19</v>
      </c>
      <c r="F138" s="210" t="s">
        <v>245</v>
      </c>
      <c r="G138" s="207"/>
      <c r="H138" s="211">
        <v>1623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153</v>
      </c>
      <c r="AU138" s="217" t="s">
        <v>81</v>
      </c>
      <c r="AV138" s="13" t="s">
        <v>81</v>
      </c>
      <c r="AW138" s="13" t="s">
        <v>33</v>
      </c>
      <c r="AX138" s="13" t="s">
        <v>71</v>
      </c>
      <c r="AY138" s="217" t="s">
        <v>132</v>
      </c>
    </row>
    <row r="139" spans="1:65" s="13" customFormat="1" ht="11.25">
      <c r="B139" s="206"/>
      <c r="C139" s="207"/>
      <c r="D139" s="208" t="s">
        <v>153</v>
      </c>
      <c r="E139" s="209" t="s">
        <v>19</v>
      </c>
      <c r="F139" s="210" t="s">
        <v>246</v>
      </c>
      <c r="G139" s="207"/>
      <c r="H139" s="211">
        <v>40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153</v>
      </c>
      <c r="AU139" s="217" t="s">
        <v>81</v>
      </c>
      <c r="AV139" s="13" t="s">
        <v>81</v>
      </c>
      <c r="AW139" s="13" t="s">
        <v>33</v>
      </c>
      <c r="AX139" s="13" t="s">
        <v>71</v>
      </c>
      <c r="AY139" s="217" t="s">
        <v>132</v>
      </c>
    </row>
    <row r="140" spans="1:65" s="13" customFormat="1" ht="11.25">
      <c r="B140" s="206"/>
      <c r="C140" s="207"/>
      <c r="D140" s="208" t="s">
        <v>153</v>
      </c>
      <c r="E140" s="209" t="s">
        <v>19</v>
      </c>
      <c r="F140" s="210" t="s">
        <v>247</v>
      </c>
      <c r="G140" s="207"/>
      <c r="H140" s="211">
        <v>7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153</v>
      </c>
      <c r="AU140" s="217" t="s">
        <v>81</v>
      </c>
      <c r="AV140" s="13" t="s">
        <v>81</v>
      </c>
      <c r="AW140" s="13" t="s">
        <v>33</v>
      </c>
      <c r="AX140" s="13" t="s">
        <v>71</v>
      </c>
      <c r="AY140" s="217" t="s">
        <v>132</v>
      </c>
    </row>
    <row r="141" spans="1:65" s="14" customFormat="1" ht="11.25">
      <c r="B141" s="218"/>
      <c r="C141" s="219"/>
      <c r="D141" s="208" t="s">
        <v>153</v>
      </c>
      <c r="E141" s="220" t="s">
        <v>19</v>
      </c>
      <c r="F141" s="221" t="s">
        <v>154</v>
      </c>
      <c r="G141" s="219"/>
      <c r="H141" s="222">
        <v>4360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153</v>
      </c>
      <c r="AU141" s="228" t="s">
        <v>81</v>
      </c>
      <c r="AV141" s="14" t="s">
        <v>139</v>
      </c>
      <c r="AW141" s="14" t="s">
        <v>33</v>
      </c>
      <c r="AX141" s="14" t="s">
        <v>79</v>
      </c>
      <c r="AY141" s="228" t="s">
        <v>132</v>
      </c>
    </row>
    <row r="142" spans="1:65" s="12" customFormat="1" ht="22.9" customHeight="1">
      <c r="B142" s="172"/>
      <c r="C142" s="173"/>
      <c r="D142" s="174" t="s">
        <v>70</v>
      </c>
      <c r="E142" s="186" t="s">
        <v>81</v>
      </c>
      <c r="F142" s="186" t="s">
        <v>248</v>
      </c>
      <c r="G142" s="173"/>
      <c r="H142" s="173"/>
      <c r="I142" s="176"/>
      <c r="J142" s="187">
        <f>BK142</f>
        <v>0</v>
      </c>
      <c r="K142" s="173"/>
      <c r="L142" s="178"/>
      <c r="M142" s="179"/>
      <c r="N142" s="180"/>
      <c r="O142" s="180"/>
      <c r="P142" s="181">
        <f>SUM(P143:P145)</f>
        <v>0</v>
      </c>
      <c r="Q142" s="180"/>
      <c r="R142" s="181">
        <f>SUM(R143:R145)</f>
        <v>0</v>
      </c>
      <c r="S142" s="180"/>
      <c r="T142" s="182">
        <f>SUM(T143:T145)</f>
        <v>0</v>
      </c>
      <c r="AR142" s="183" t="s">
        <v>79</v>
      </c>
      <c r="AT142" s="184" t="s">
        <v>70</v>
      </c>
      <c r="AU142" s="184" t="s">
        <v>79</v>
      </c>
      <c r="AY142" s="183" t="s">
        <v>132</v>
      </c>
      <c r="BK142" s="185">
        <f>SUM(BK143:BK145)</f>
        <v>0</v>
      </c>
    </row>
    <row r="143" spans="1:65" s="2" customFormat="1" ht="21.75" customHeight="1">
      <c r="A143" s="35"/>
      <c r="B143" s="36"/>
      <c r="C143" s="188" t="s">
        <v>249</v>
      </c>
      <c r="D143" s="188" t="s">
        <v>135</v>
      </c>
      <c r="E143" s="189" t="s">
        <v>250</v>
      </c>
      <c r="F143" s="190" t="s">
        <v>251</v>
      </c>
      <c r="G143" s="191" t="s">
        <v>252</v>
      </c>
      <c r="H143" s="192">
        <v>505</v>
      </c>
      <c r="I143" s="193"/>
      <c r="J143" s="194">
        <f>ROUND(I143*H143,2)</f>
        <v>0</v>
      </c>
      <c r="K143" s="190" t="s">
        <v>19</v>
      </c>
      <c r="L143" s="40"/>
      <c r="M143" s="195" t="s">
        <v>19</v>
      </c>
      <c r="N143" s="196" t="s">
        <v>42</v>
      </c>
      <c r="O143" s="65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139</v>
      </c>
      <c r="AT143" s="199" t="s">
        <v>135</v>
      </c>
      <c r="AU143" s="199" t="s">
        <v>81</v>
      </c>
      <c r="AY143" s="18" t="s">
        <v>132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8" t="s">
        <v>79</v>
      </c>
      <c r="BK143" s="200">
        <f>ROUND(I143*H143,2)</f>
        <v>0</v>
      </c>
      <c r="BL143" s="18" t="s">
        <v>139</v>
      </c>
      <c r="BM143" s="199" t="s">
        <v>253</v>
      </c>
    </row>
    <row r="144" spans="1:65" s="13" customFormat="1" ht="22.5">
      <c r="B144" s="206"/>
      <c r="C144" s="207"/>
      <c r="D144" s="208" t="s">
        <v>153</v>
      </c>
      <c r="E144" s="209" t="s">
        <v>19</v>
      </c>
      <c r="F144" s="210" t="s">
        <v>254</v>
      </c>
      <c r="G144" s="207"/>
      <c r="H144" s="211">
        <v>505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153</v>
      </c>
      <c r="AU144" s="217" t="s">
        <v>81</v>
      </c>
      <c r="AV144" s="13" t="s">
        <v>81</v>
      </c>
      <c r="AW144" s="13" t="s">
        <v>33</v>
      </c>
      <c r="AX144" s="13" t="s">
        <v>71</v>
      </c>
      <c r="AY144" s="217" t="s">
        <v>132</v>
      </c>
    </row>
    <row r="145" spans="1:65" s="14" customFormat="1" ht="11.25">
      <c r="B145" s="218"/>
      <c r="C145" s="219"/>
      <c r="D145" s="208" t="s">
        <v>153</v>
      </c>
      <c r="E145" s="220" t="s">
        <v>19</v>
      </c>
      <c r="F145" s="221" t="s">
        <v>154</v>
      </c>
      <c r="G145" s="219"/>
      <c r="H145" s="222">
        <v>505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153</v>
      </c>
      <c r="AU145" s="228" t="s">
        <v>81</v>
      </c>
      <c r="AV145" s="14" t="s">
        <v>139</v>
      </c>
      <c r="AW145" s="14" t="s">
        <v>33</v>
      </c>
      <c r="AX145" s="14" t="s">
        <v>79</v>
      </c>
      <c r="AY145" s="228" t="s">
        <v>132</v>
      </c>
    </row>
    <row r="146" spans="1:65" s="12" customFormat="1" ht="22.9" customHeight="1">
      <c r="B146" s="172"/>
      <c r="C146" s="173"/>
      <c r="D146" s="174" t="s">
        <v>70</v>
      </c>
      <c r="E146" s="186" t="s">
        <v>194</v>
      </c>
      <c r="F146" s="186" t="s">
        <v>255</v>
      </c>
      <c r="G146" s="173"/>
      <c r="H146" s="173"/>
      <c r="I146" s="176"/>
      <c r="J146" s="187">
        <f>BK146</f>
        <v>0</v>
      </c>
      <c r="K146" s="173"/>
      <c r="L146" s="178"/>
      <c r="M146" s="179"/>
      <c r="N146" s="180"/>
      <c r="O146" s="180"/>
      <c r="P146" s="181">
        <f>SUM(P147:P200)</f>
        <v>0</v>
      </c>
      <c r="Q146" s="180"/>
      <c r="R146" s="181">
        <f>SUM(R147:R200)</f>
        <v>0</v>
      </c>
      <c r="S146" s="180"/>
      <c r="T146" s="182">
        <f>SUM(T147:T200)</f>
        <v>0</v>
      </c>
      <c r="AR146" s="183" t="s">
        <v>79</v>
      </c>
      <c r="AT146" s="184" t="s">
        <v>70</v>
      </c>
      <c r="AU146" s="184" t="s">
        <v>79</v>
      </c>
      <c r="AY146" s="183" t="s">
        <v>132</v>
      </c>
      <c r="BK146" s="185">
        <f>SUM(BK147:BK200)</f>
        <v>0</v>
      </c>
    </row>
    <row r="147" spans="1:65" s="2" customFormat="1" ht="16.5" customHeight="1">
      <c r="A147" s="35"/>
      <c r="B147" s="36"/>
      <c r="C147" s="188" t="s">
        <v>256</v>
      </c>
      <c r="D147" s="188" t="s">
        <v>135</v>
      </c>
      <c r="E147" s="189" t="s">
        <v>257</v>
      </c>
      <c r="F147" s="190" t="s">
        <v>258</v>
      </c>
      <c r="G147" s="191" t="s">
        <v>174</v>
      </c>
      <c r="H147" s="192">
        <v>5100</v>
      </c>
      <c r="I147" s="193"/>
      <c r="J147" s="194">
        <f>ROUND(I147*H147,2)</f>
        <v>0</v>
      </c>
      <c r="K147" s="190" t="s">
        <v>19</v>
      </c>
      <c r="L147" s="40"/>
      <c r="M147" s="195" t="s">
        <v>19</v>
      </c>
      <c r="N147" s="196" t="s">
        <v>42</v>
      </c>
      <c r="O147" s="65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139</v>
      </c>
      <c r="AT147" s="199" t="s">
        <v>135</v>
      </c>
      <c r="AU147" s="199" t="s">
        <v>81</v>
      </c>
      <c r="AY147" s="18" t="s">
        <v>132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8" t="s">
        <v>79</v>
      </c>
      <c r="BK147" s="200">
        <f>ROUND(I147*H147,2)</f>
        <v>0</v>
      </c>
      <c r="BL147" s="18" t="s">
        <v>139</v>
      </c>
      <c r="BM147" s="199" t="s">
        <v>259</v>
      </c>
    </row>
    <row r="148" spans="1:65" s="13" customFormat="1" ht="11.25">
      <c r="B148" s="206"/>
      <c r="C148" s="207"/>
      <c r="D148" s="208" t="s">
        <v>153</v>
      </c>
      <c r="E148" s="209" t="s">
        <v>19</v>
      </c>
      <c r="F148" s="210" t="s">
        <v>260</v>
      </c>
      <c r="G148" s="207"/>
      <c r="H148" s="211">
        <v>3580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153</v>
      </c>
      <c r="AU148" s="217" t="s">
        <v>81</v>
      </c>
      <c r="AV148" s="13" t="s">
        <v>81</v>
      </c>
      <c r="AW148" s="13" t="s">
        <v>33</v>
      </c>
      <c r="AX148" s="13" t="s">
        <v>71</v>
      </c>
      <c r="AY148" s="217" t="s">
        <v>132</v>
      </c>
    </row>
    <row r="149" spans="1:65" s="13" customFormat="1" ht="22.5">
      <c r="B149" s="206"/>
      <c r="C149" s="207"/>
      <c r="D149" s="208" t="s">
        <v>153</v>
      </c>
      <c r="E149" s="209" t="s">
        <v>19</v>
      </c>
      <c r="F149" s="210" t="s">
        <v>261</v>
      </c>
      <c r="G149" s="207"/>
      <c r="H149" s="211">
        <v>1480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153</v>
      </c>
      <c r="AU149" s="217" t="s">
        <v>81</v>
      </c>
      <c r="AV149" s="13" t="s">
        <v>81</v>
      </c>
      <c r="AW149" s="13" t="s">
        <v>33</v>
      </c>
      <c r="AX149" s="13" t="s">
        <v>71</v>
      </c>
      <c r="AY149" s="217" t="s">
        <v>132</v>
      </c>
    </row>
    <row r="150" spans="1:65" s="13" customFormat="1" ht="11.25">
      <c r="B150" s="206"/>
      <c r="C150" s="207"/>
      <c r="D150" s="208" t="s">
        <v>153</v>
      </c>
      <c r="E150" s="209" t="s">
        <v>19</v>
      </c>
      <c r="F150" s="210" t="s">
        <v>262</v>
      </c>
      <c r="G150" s="207"/>
      <c r="H150" s="211">
        <v>33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153</v>
      </c>
      <c r="AU150" s="217" t="s">
        <v>81</v>
      </c>
      <c r="AV150" s="13" t="s">
        <v>81</v>
      </c>
      <c r="AW150" s="13" t="s">
        <v>33</v>
      </c>
      <c r="AX150" s="13" t="s">
        <v>71</v>
      </c>
      <c r="AY150" s="217" t="s">
        <v>132</v>
      </c>
    </row>
    <row r="151" spans="1:65" s="13" customFormat="1" ht="11.25">
      <c r="B151" s="206"/>
      <c r="C151" s="207"/>
      <c r="D151" s="208" t="s">
        <v>153</v>
      </c>
      <c r="E151" s="209" t="s">
        <v>19</v>
      </c>
      <c r="F151" s="210" t="s">
        <v>263</v>
      </c>
      <c r="G151" s="207"/>
      <c r="H151" s="211">
        <v>7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153</v>
      </c>
      <c r="AU151" s="217" t="s">
        <v>81</v>
      </c>
      <c r="AV151" s="13" t="s">
        <v>81</v>
      </c>
      <c r="AW151" s="13" t="s">
        <v>33</v>
      </c>
      <c r="AX151" s="13" t="s">
        <v>71</v>
      </c>
      <c r="AY151" s="217" t="s">
        <v>132</v>
      </c>
    </row>
    <row r="152" spans="1:65" s="14" customFormat="1" ht="11.25">
      <c r="B152" s="218"/>
      <c r="C152" s="219"/>
      <c r="D152" s="208" t="s">
        <v>153</v>
      </c>
      <c r="E152" s="220" t="s">
        <v>19</v>
      </c>
      <c r="F152" s="221" t="s">
        <v>154</v>
      </c>
      <c r="G152" s="219"/>
      <c r="H152" s="222">
        <v>5100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153</v>
      </c>
      <c r="AU152" s="228" t="s">
        <v>81</v>
      </c>
      <c r="AV152" s="14" t="s">
        <v>139</v>
      </c>
      <c r="AW152" s="14" t="s">
        <v>33</v>
      </c>
      <c r="AX152" s="14" t="s">
        <v>79</v>
      </c>
      <c r="AY152" s="228" t="s">
        <v>132</v>
      </c>
    </row>
    <row r="153" spans="1:65" s="2" customFormat="1" ht="16.5" customHeight="1">
      <c r="A153" s="35"/>
      <c r="B153" s="36"/>
      <c r="C153" s="188" t="s">
        <v>264</v>
      </c>
      <c r="D153" s="188" t="s">
        <v>135</v>
      </c>
      <c r="E153" s="189" t="s">
        <v>265</v>
      </c>
      <c r="F153" s="190" t="s">
        <v>266</v>
      </c>
      <c r="G153" s="191" t="s">
        <v>174</v>
      </c>
      <c r="H153" s="192">
        <v>1030</v>
      </c>
      <c r="I153" s="193"/>
      <c r="J153" s="194">
        <f>ROUND(I153*H153,2)</f>
        <v>0</v>
      </c>
      <c r="K153" s="190" t="s">
        <v>19</v>
      </c>
      <c r="L153" s="40"/>
      <c r="M153" s="195" t="s">
        <v>19</v>
      </c>
      <c r="N153" s="196" t="s">
        <v>42</v>
      </c>
      <c r="O153" s="65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9" t="s">
        <v>139</v>
      </c>
      <c r="AT153" s="199" t="s">
        <v>135</v>
      </c>
      <c r="AU153" s="199" t="s">
        <v>81</v>
      </c>
      <c r="AY153" s="18" t="s">
        <v>132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8" t="s">
        <v>79</v>
      </c>
      <c r="BK153" s="200">
        <f>ROUND(I153*H153,2)</f>
        <v>0</v>
      </c>
      <c r="BL153" s="18" t="s">
        <v>139</v>
      </c>
      <c r="BM153" s="199" t="s">
        <v>267</v>
      </c>
    </row>
    <row r="154" spans="1:65" s="2" customFormat="1" ht="21.75" customHeight="1">
      <c r="A154" s="35"/>
      <c r="B154" s="36"/>
      <c r="C154" s="188" t="s">
        <v>268</v>
      </c>
      <c r="D154" s="188" t="s">
        <v>135</v>
      </c>
      <c r="E154" s="189" t="s">
        <v>269</v>
      </c>
      <c r="F154" s="190" t="s">
        <v>270</v>
      </c>
      <c r="G154" s="191" t="s">
        <v>174</v>
      </c>
      <c r="H154" s="192">
        <v>1790</v>
      </c>
      <c r="I154" s="193"/>
      <c r="J154" s="194">
        <f>ROUND(I154*H154,2)</f>
        <v>0</v>
      </c>
      <c r="K154" s="190" t="s">
        <v>19</v>
      </c>
      <c r="L154" s="40"/>
      <c r="M154" s="195" t="s">
        <v>19</v>
      </c>
      <c r="N154" s="196" t="s">
        <v>42</v>
      </c>
      <c r="O154" s="6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139</v>
      </c>
      <c r="AT154" s="199" t="s">
        <v>135</v>
      </c>
      <c r="AU154" s="199" t="s">
        <v>81</v>
      </c>
      <c r="AY154" s="18" t="s">
        <v>132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8" t="s">
        <v>79</v>
      </c>
      <c r="BK154" s="200">
        <f>ROUND(I154*H154,2)</f>
        <v>0</v>
      </c>
      <c r="BL154" s="18" t="s">
        <v>139</v>
      </c>
      <c r="BM154" s="199" t="s">
        <v>271</v>
      </c>
    </row>
    <row r="155" spans="1:65" s="13" customFormat="1" ht="11.25">
      <c r="B155" s="206"/>
      <c r="C155" s="207"/>
      <c r="D155" s="208" t="s">
        <v>153</v>
      </c>
      <c r="E155" s="209" t="s">
        <v>19</v>
      </c>
      <c r="F155" s="210" t="s">
        <v>272</v>
      </c>
      <c r="G155" s="207"/>
      <c r="H155" s="211">
        <v>1790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153</v>
      </c>
      <c r="AU155" s="217" t="s">
        <v>81</v>
      </c>
      <c r="AV155" s="13" t="s">
        <v>81</v>
      </c>
      <c r="AW155" s="13" t="s">
        <v>33</v>
      </c>
      <c r="AX155" s="13" t="s">
        <v>71</v>
      </c>
      <c r="AY155" s="217" t="s">
        <v>132</v>
      </c>
    </row>
    <row r="156" spans="1:65" s="14" customFormat="1" ht="11.25">
      <c r="B156" s="218"/>
      <c r="C156" s="219"/>
      <c r="D156" s="208" t="s">
        <v>153</v>
      </c>
      <c r="E156" s="220" t="s">
        <v>19</v>
      </c>
      <c r="F156" s="221" t="s">
        <v>154</v>
      </c>
      <c r="G156" s="219"/>
      <c r="H156" s="222">
        <v>1790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153</v>
      </c>
      <c r="AU156" s="228" t="s">
        <v>81</v>
      </c>
      <c r="AV156" s="14" t="s">
        <v>139</v>
      </c>
      <c r="AW156" s="14" t="s">
        <v>33</v>
      </c>
      <c r="AX156" s="14" t="s">
        <v>79</v>
      </c>
      <c r="AY156" s="228" t="s">
        <v>132</v>
      </c>
    </row>
    <row r="157" spans="1:65" s="2" customFormat="1" ht="16.5" customHeight="1">
      <c r="A157" s="35"/>
      <c r="B157" s="36"/>
      <c r="C157" s="188" t="s">
        <v>273</v>
      </c>
      <c r="D157" s="188" t="s">
        <v>135</v>
      </c>
      <c r="E157" s="189" t="s">
        <v>274</v>
      </c>
      <c r="F157" s="190" t="s">
        <v>275</v>
      </c>
      <c r="G157" s="191" t="s">
        <v>174</v>
      </c>
      <c r="H157" s="192">
        <v>1790</v>
      </c>
      <c r="I157" s="193"/>
      <c r="J157" s="194">
        <f>ROUND(I157*H157,2)</f>
        <v>0</v>
      </c>
      <c r="K157" s="190" t="s">
        <v>19</v>
      </c>
      <c r="L157" s="40"/>
      <c r="M157" s="195" t="s">
        <v>19</v>
      </c>
      <c r="N157" s="196" t="s">
        <v>42</v>
      </c>
      <c r="O157" s="65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139</v>
      </c>
      <c r="AT157" s="199" t="s">
        <v>135</v>
      </c>
      <c r="AU157" s="199" t="s">
        <v>81</v>
      </c>
      <c r="AY157" s="18" t="s">
        <v>132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8" t="s">
        <v>79</v>
      </c>
      <c r="BK157" s="200">
        <f>ROUND(I157*H157,2)</f>
        <v>0</v>
      </c>
      <c r="BL157" s="18" t="s">
        <v>139</v>
      </c>
      <c r="BM157" s="199" t="s">
        <v>276</v>
      </c>
    </row>
    <row r="158" spans="1:65" s="13" customFormat="1" ht="11.25">
      <c r="B158" s="206"/>
      <c r="C158" s="207"/>
      <c r="D158" s="208" t="s">
        <v>153</v>
      </c>
      <c r="E158" s="209" t="s">
        <v>19</v>
      </c>
      <c r="F158" s="210" t="s">
        <v>277</v>
      </c>
      <c r="G158" s="207"/>
      <c r="H158" s="211">
        <v>1790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153</v>
      </c>
      <c r="AU158" s="217" t="s">
        <v>81</v>
      </c>
      <c r="AV158" s="13" t="s">
        <v>81</v>
      </c>
      <c r="AW158" s="13" t="s">
        <v>33</v>
      </c>
      <c r="AX158" s="13" t="s">
        <v>71</v>
      </c>
      <c r="AY158" s="217" t="s">
        <v>132</v>
      </c>
    </row>
    <row r="159" spans="1:65" s="14" customFormat="1" ht="11.25">
      <c r="B159" s="218"/>
      <c r="C159" s="219"/>
      <c r="D159" s="208" t="s">
        <v>153</v>
      </c>
      <c r="E159" s="220" t="s">
        <v>19</v>
      </c>
      <c r="F159" s="221" t="s">
        <v>154</v>
      </c>
      <c r="G159" s="219"/>
      <c r="H159" s="222">
        <v>1790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153</v>
      </c>
      <c r="AU159" s="228" t="s">
        <v>81</v>
      </c>
      <c r="AV159" s="14" t="s">
        <v>139</v>
      </c>
      <c r="AW159" s="14" t="s">
        <v>33</v>
      </c>
      <c r="AX159" s="14" t="s">
        <v>79</v>
      </c>
      <c r="AY159" s="228" t="s">
        <v>132</v>
      </c>
    </row>
    <row r="160" spans="1:65" s="2" customFormat="1" ht="16.5" customHeight="1">
      <c r="A160" s="35"/>
      <c r="B160" s="36"/>
      <c r="C160" s="188" t="s">
        <v>7</v>
      </c>
      <c r="D160" s="188" t="s">
        <v>135</v>
      </c>
      <c r="E160" s="189" t="s">
        <v>278</v>
      </c>
      <c r="F160" s="190" t="s">
        <v>279</v>
      </c>
      <c r="G160" s="191" t="s">
        <v>174</v>
      </c>
      <c r="H160" s="192">
        <v>3580</v>
      </c>
      <c r="I160" s="193"/>
      <c r="J160" s="194">
        <f>ROUND(I160*H160,2)</f>
        <v>0</v>
      </c>
      <c r="K160" s="190" t="s">
        <v>19</v>
      </c>
      <c r="L160" s="40"/>
      <c r="M160" s="195" t="s">
        <v>19</v>
      </c>
      <c r="N160" s="196" t="s">
        <v>42</v>
      </c>
      <c r="O160" s="65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139</v>
      </c>
      <c r="AT160" s="199" t="s">
        <v>135</v>
      </c>
      <c r="AU160" s="199" t="s">
        <v>81</v>
      </c>
      <c r="AY160" s="18" t="s">
        <v>132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8" t="s">
        <v>79</v>
      </c>
      <c r="BK160" s="200">
        <f>ROUND(I160*H160,2)</f>
        <v>0</v>
      </c>
      <c r="BL160" s="18" t="s">
        <v>139</v>
      </c>
      <c r="BM160" s="199" t="s">
        <v>280</v>
      </c>
    </row>
    <row r="161" spans="1:65" s="13" customFormat="1" ht="11.25">
      <c r="B161" s="206"/>
      <c r="C161" s="207"/>
      <c r="D161" s="208" t="s">
        <v>153</v>
      </c>
      <c r="E161" s="209" t="s">
        <v>19</v>
      </c>
      <c r="F161" s="210" t="s">
        <v>281</v>
      </c>
      <c r="G161" s="207"/>
      <c r="H161" s="211">
        <v>3580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153</v>
      </c>
      <c r="AU161" s="217" t="s">
        <v>81</v>
      </c>
      <c r="AV161" s="13" t="s">
        <v>81</v>
      </c>
      <c r="AW161" s="13" t="s">
        <v>33</v>
      </c>
      <c r="AX161" s="13" t="s">
        <v>71</v>
      </c>
      <c r="AY161" s="217" t="s">
        <v>132</v>
      </c>
    </row>
    <row r="162" spans="1:65" s="14" customFormat="1" ht="11.25">
      <c r="B162" s="218"/>
      <c r="C162" s="219"/>
      <c r="D162" s="208" t="s">
        <v>153</v>
      </c>
      <c r="E162" s="220" t="s">
        <v>19</v>
      </c>
      <c r="F162" s="221" t="s">
        <v>154</v>
      </c>
      <c r="G162" s="219"/>
      <c r="H162" s="222">
        <v>3580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153</v>
      </c>
      <c r="AU162" s="228" t="s">
        <v>81</v>
      </c>
      <c r="AV162" s="14" t="s">
        <v>139</v>
      </c>
      <c r="AW162" s="14" t="s">
        <v>33</v>
      </c>
      <c r="AX162" s="14" t="s">
        <v>79</v>
      </c>
      <c r="AY162" s="228" t="s">
        <v>132</v>
      </c>
    </row>
    <row r="163" spans="1:65" s="2" customFormat="1" ht="21.75" customHeight="1">
      <c r="A163" s="35"/>
      <c r="B163" s="36"/>
      <c r="C163" s="188" t="s">
        <v>282</v>
      </c>
      <c r="D163" s="188" t="s">
        <v>135</v>
      </c>
      <c r="E163" s="189" t="s">
        <v>283</v>
      </c>
      <c r="F163" s="190" t="s">
        <v>284</v>
      </c>
      <c r="G163" s="191" t="s">
        <v>174</v>
      </c>
      <c r="H163" s="192">
        <v>1790</v>
      </c>
      <c r="I163" s="193"/>
      <c r="J163" s="194">
        <f>ROUND(I163*H163,2)</f>
        <v>0</v>
      </c>
      <c r="K163" s="190" t="s">
        <v>19</v>
      </c>
      <c r="L163" s="40"/>
      <c r="M163" s="195" t="s">
        <v>19</v>
      </c>
      <c r="N163" s="196" t="s">
        <v>42</v>
      </c>
      <c r="O163" s="65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139</v>
      </c>
      <c r="AT163" s="199" t="s">
        <v>135</v>
      </c>
      <c r="AU163" s="199" t="s">
        <v>81</v>
      </c>
      <c r="AY163" s="18" t="s">
        <v>132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8" t="s">
        <v>79</v>
      </c>
      <c r="BK163" s="200">
        <f>ROUND(I163*H163,2)</f>
        <v>0</v>
      </c>
      <c r="BL163" s="18" t="s">
        <v>139</v>
      </c>
      <c r="BM163" s="199" t="s">
        <v>285</v>
      </c>
    </row>
    <row r="164" spans="1:65" s="13" customFormat="1" ht="11.25">
      <c r="B164" s="206"/>
      <c r="C164" s="207"/>
      <c r="D164" s="208" t="s">
        <v>153</v>
      </c>
      <c r="E164" s="209" t="s">
        <v>19</v>
      </c>
      <c r="F164" s="210" t="s">
        <v>286</v>
      </c>
      <c r="G164" s="207"/>
      <c r="H164" s="211">
        <v>1790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153</v>
      </c>
      <c r="AU164" s="217" t="s">
        <v>81</v>
      </c>
      <c r="AV164" s="13" t="s">
        <v>81</v>
      </c>
      <c r="AW164" s="13" t="s">
        <v>33</v>
      </c>
      <c r="AX164" s="13" t="s">
        <v>71</v>
      </c>
      <c r="AY164" s="217" t="s">
        <v>132</v>
      </c>
    </row>
    <row r="165" spans="1:65" s="14" customFormat="1" ht="11.25">
      <c r="B165" s="218"/>
      <c r="C165" s="219"/>
      <c r="D165" s="208" t="s">
        <v>153</v>
      </c>
      <c r="E165" s="220" t="s">
        <v>19</v>
      </c>
      <c r="F165" s="221" t="s">
        <v>154</v>
      </c>
      <c r="G165" s="219"/>
      <c r="H165" s="222">
        <v>1790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153</v>
      </c>
      <c r="AU165" s="228" t="s">
        <v>81</v>
      </c>
      <c r="AV165" s="14" t="s">
        <v>139</v>
      </c>
      <c r="AW165" s="14" t="s">
        <v>33</v>
      </c>
      <c r="AX165" s="14" t="s">
        <v>79</v>
      </c>
      <c r="AY165" s="228" t="s">
        <v>132</v>
      </c>
    </row>
    <row r="166" spans="1:65" s="2" customFormat="1" ht="21.75" customHeight="1">
      <c r="A166" s="35"/>
      <c r="B166" s="36"/>
      <c r="C166" s="188" t="s">
        <v>287</v>
      </c>
      <c r="D166" s="188" t="s">
        <v>135</v>
      </c>
      <c r="E166" s="189" t="s">
        <v>288</v>
      </c>
      <c r="F166" s="190" t="s">
        <v>289</v>
      </c>
      <c r="G166" s="191" t="s">
        <v>174</v>
      </c>
      <c r="H166" s="192">
        <v>48</v>
      </c>
      <c r="I166" s="193"/>
      <c r="J166" s="194">
        <f>ROUND(I166*H166,2)</f>
        <v>0</v>
      </c>
      <c r="K166" s="190" t="s">
        <v>19</v>
      </c>
      <c r="L166" s="40"/>
      <c r="M166" s="195" t="s">
        <v>19</v>
      </c>
      <c r="N166" s="196" t="s">
        <v>42</v>
      </c>
      <c r="O166" s="65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139</v>
      </c>
      <c r="AT166" s="199" t="s">
        <v>135</v>
      </c>
      <c r="AU166" s="199" t="s">
        <v>81</v>
      </c>
      <c r="AY166" s="18" t="s">
        <v>132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8" t="s">
        <v>79</v>
      </c>
      <c r="BK166" s="200">
        <f>ROUND(I166*H166,2)</f>
        <v>0</v>
      </c>
      <c r="BL166" s="18" t="s">
        <v>139</v>
      </c>
      <c r="BM166" s="199" t="s">
        <v>290</v>
      </c>
    </row>
    <row r="167" spans="1:65" s="2" customFormat="1" ht="19.5">
      <c r="A167" s="35"/>
      <c r="B167" s="36"/>
      <c r="C167" s="37"/>
      <c r="D167" s="208" t="s">
        <v>176</v>
      </c>
      <c r="E167" s="37"/>
      <c r="F167" s="232" t="s">
        <v>291</v>
      </c>
      <c r="G167" s="37"/>
      <c r="H167" s="37"/>
      <c r="I167" s="109"/>
      <c r="J167" s="37"/>
      <c r="K167" s="37"/>
      <c r="L167" s="40"/>
      <c r="M167" s="233"/>
      <c r="N167" s="234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176</v>
      </c>
      <c r="AU167" s="18" t="s">
        <v>81</v>
      </c>
    </row>
    <row r="168" spans="1:65" s="13" customFormat="1" ht="11.25">
      <c r="B168" s="206"/>
      <c r="C168" s="207"/>
      <c r="D168" s="208" t="s">
        <v>153</v>
      </c>
      <c r="E168" s="209" t="s">
        <v>19</v>
      </c>
      <c r="F168" s="210" t="s">
        <v>292</v>
      </c>
      <c r="G168" s="207"/>
      <c r="H168" s="211">
        <v>32</v>
      </c>
      <c r="I168" s="212"/>
      <c r="J168" s="207"/>
      <c r="K168" s="207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153</v>
      </c>
      <c r="AU168" s="217" t="s">
        <v>81</v>
      </c>
      <c r="AV168" s="13" t="s">
        <v>81</v>
      </c>
      <c r="AW168" s="13" t="s">
        <v>33</v>
      </c>
      <c r="AX168" s="13" t="s">
        <v>71</v>
      </c>
      <c r="AY168" s="217" t="s">
        <v>132</v>
      </c>
    </row>
    <row r="169" spans="1:65" s="13" customFormat="1" ht="11.25">
      <c r="B169" s="206"/>
      <c r="C169" s="207"/>
      <c r="D169" s="208" t="s">
        <v>153</v>
      </c>
      <c r="E169" s="209" t="s">
        <v>19</v>
      </c>
      <c r="F169" s="210" t="s">
        <v>293</v>
      </c>
      <c r="G169" s="207"/>
      <c r="H169" s="211">
        <v>16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153</v>
      </c>
      <c r="AU169" s="217" t="s">
        <v>81</v>
      </c>
      <c r="AV169" s="13" t="s">
        <v>81</v>
      </c>
      <c r="AW169" s="13" t="s">
        <v>33</v>
      </c>
      <c r="AX169" s="13" t="s">
        <v>71</v>
      </c>
      <c r="AY169" s="217" t="s">
        <v>132</v>
      </c>
    </row>
    <row r="170" spans="1:65" s="14" customFormat="1" ht="11.25">
      <c r="B170" s="218"/>
      <c r="C170" s="219"/>
      <c r="D170" s="208" t="s">
        <v>153</v>
      </c>
      <c r="E170" s="220" t="s">
        <v>19</v>
      </c>
      <c r="F170" s="221" t="s">
        <v>154</v>
      </c>
      <c r="G170" s="219"/>
      <c r="H170" s="222">
        <v>48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153</v>
      </c>
      <c r="AU170" s="228" t="s">
        <v>81</v>
      </c>
      <c r="AV170" s="14" t="s">
        <v>139</v>
      </c>
      <c r="AW170" s="14" t="s">
        <v>33</v>
      </c>
      <c r="AX170" s="14" t="s">
        <v>79</v>
      </c>
      <c r="AY170" s="228" t="s">
        <v>132</v>
      </c>
    </row>
    <row r="171" spans="1:65" s="2" customFormat="1" ht="33" customHeight="1">
      <c r="A171" s="35"/>
      <c r="B171" s="36"/>
      <c r="C171" s="188" t="s">
        <v>294</v>
      </c>
      <c r="D171" s="188" t="s">
        <v>135</v>
      </c>
      <c r="E171" s="189" t="s">
        <v>295</v>
      </c>
      <c r="F171" s="190" t="s">
        <v>296</v>
      </c>
      <c r="G171" s="191" t="s">
        <v>174</v>
      </c>
      <c r="H171" s="192">
        <v>40</v>
      </c>
      <c r="I171" s="193"/>
      <c r="J171" s="194">
        <f>ROUND(I171*H171,2)</f>
        <v>0</v>
      </c>
      <c r="K171" s="190" t="s">
        <v>19</v>
      </c>
      <c r="L171" s="40"/>
      <c r="M171" s="195" t="s">
        <v>19</v>
      </c>
      <c r="N171" s="196" t="s">
        <v>42</v>
      </c>
      <c r="O171" s="65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9" t="s">
        <v>139</v>
      </c>
      <c r="AT171" s="199" t="s">
        <v>135</v>
      </c>
      <c r="AU171" s="199" t="s">
        <v>81</v>
      </c>
      <c r="AY171" s="18" t="s">
        <v>132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8" t="s">
        <v>79</v>
      </c>
      <c r="BK171" s="200">
        <f>ROUND(I171*H171,2)</f>
        <v>0</v>
      </c>
      <c r="BL171" s="18" t="s">
        <v>139</v>
      </c>
      <c r="BM171" s="199" t="s">
        <v>297</v>
      </c>
    </row>
    <row r="172" spans="1:65" s="13" customFormat="1" ht="11.25">
      <c r="B172" s="206"/>
      <c r="C172" s="207"/>
      <c r="D172" s="208" t="s">
        <v>153</v>
      </c>
      <c r="E172" s="209" t="s">
        <v>19</v>
      </c>
      <c r="F172" s="210" t="s">
        <v>298</v>
      </c>
      <c r="G172" s="207"/>
      <c r="H172" s="211">
        <v>33</v>
      </c>
      <c r="I172" s="212"/>
      <c r="J172" s="207"/>
      <c r="K172" s="207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153</v>
      </c>
      <c r="AU172" s="217" t="s">
        <v>81</v>
      </c>
      <c r="AV172" s="13" t="s">
        <v>81</v>
      </c>
      <c r="AW172" s="13" t="s">
        <v>33</v>
      </c>
      <c r="AX172" s="13" t="s">
        <v>71</v>
      </c>
      <c r="AY172" s="217" t="s">
        <v>132</v>
      </c>
    </row>
    <row r="173" spans="1:65" s="15" customFormat="1" ht="11.25">
      <c r="B173" s="245"/>
      <c r="C173" s="246"/>
      <c r="D173" s="208" t="s">
        <v>153</v>
      </c>
      <c r="E173" s="247" t="s">
        <v>19</v>
      </c>
      <c r="F173" s="248" t="s">
        <v>299</v>
      </c>
      <c r="G173" s="246"/>
      <c r="H173" s="247" t="s">
        <v>19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153</v>
      </c>
      <c r="AU173" s="254" t="s">
        <v>81</v>
      </c>
      <c r="AV173" s="15" t="s">
        <v>79</v>
      </c>
      <c r="AW173" s="15" t="s">
        <v>33</v>
      </c>
      <c r="AX173" s="15" t="s">
        <v>71</v>
      </c>
      <c r="AY173" s="254" t="s">
        <v>132</v>
      </c>
    </row>
    <row r="174" spans="1:65" s="13" customFormat="1" ht="11.25">
      <c r="B174" s="206"/>
      <c r="C174" s="207"/>
      <c r="D174" s="208" t="s">
        <v>153</v>
      </c>
      <c r="E174" s="209" t="s">
        <v>19</v>
      </c>
      <c r="F174" s="210" t="s">
        <v>300</v>
      </c>
      <c r="G174" s="207"/>
      <c r="H174" s="211">
        <v>7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153</v>
      </c>
      <c r="AU174" s="217" t="s">
        <v>81</v>
      </c>
      <c r="AV174" s="13" t="s">
        <v>81</v>
      </c>
      <c r="AW174" s="13" t="s">
        <v>33</v>
      </c>
      <c r="AX174" s="13" t="s">
        <v>71</v>
      </c>
      <c r="AY174" s="217" t="s">
        <v>132</v>
      </c>
    </row>
    <row r="175" spans="1:65" s="14" customFormat="1" ht="11.25">
      <c r="B175" s="218"/>
      <c r="C175" s="219"/>
      <c r="D175" s="208" t="s">
        <v>153</v>
      </c>
      <c r="E175" s="220" t="s">
        <v>19</v>
      </c>
      <c r="F175" s="221" t="s">
        <v>154</v>
      </c>
      <c r="G175" s="219"/>
      <c r="H175" s="222">
        <v>40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153</v>
      </c>
      <c r="AU175" s="228" t="s">
        <v>81</v>
      </c>
      <c r="AV175" s="14" t="s">
        <v>139</v>
      </c>
      <c r="AW175" s="14" t="s">
        <v>33</v>
      </c>
      <c r="AX175" s="14" t="s">
        <v>79</v>
      </c>
      <c r="AY175" s="228" t="s">
        <v>132</v>
      </c>
    </row>
    <row r="176" spans="1:65" s="2" customFormat="1" ht="16.5" customHeight="1">
      <c r="A176" s="35"/>
      <c r="B176" s="36"/>
      <c r="C176" s="235" t="s">
        <v>301</v>
      </c>
      <c r="D176" s="235" t="s">
        <v>217</v>
      </c>
      <c r="E176" s="236" t="s">
        <v>302</v>
      </c>
      <c r="F176" s="237" t="s">
        <v>303</v>
      </c>
      <c r="G176" s="238" t="s">
        <v>174</v>
      </c>
      <c r="H176" s="239">
        <v>33.99</v>
      </c>
      <c r="I176" s="240"/>
      <c r="J176" s="241">
        <f>ROUND(I176*H176,2)</f>
        <v>0</v>
      </c>
      <c r="K176" s="237" t="s">
        <v>19</v>
      </c>
      <c r="L176" s="242"/>
      <c r="M176" s="243" t="s">
        <v>19</v>
      </c>
      <c r="N176" s="244" t="s">
        <v>42</v>
      </c>
      <c r="O176" s="65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208</v>
      </c>
      <c r="AT176" s="199" t="s">
        <v>217</v>
      </c>
      <c r="AU176" s="199" t="s">
        <v>81</v>
      </c>
      <c r="AY176" s="18" t="s">
        <v>132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8" t="s">
        <v>79</v>
      </c>
      <c r="BK176" s="200">
        <f>ROUND(I176*H176,2)</f>
        <v>0</v>
      </c>
      <c r="BL176" s="18" t="s">
        <v>139</v>
      </c>
      <c r="BM176" s="199" t="s">
        <v>304</v>
      </c>
    </row>
    <row r="177" spans="1:65" s="13" customFormat="1" ht="11.25">
      <c r="B177" s="206"/>
      <c r="C177" s="207"/>
      <c r="D177" s="208" t="s">
        <v>153</v>
      </c>
      <c r="E177" s="209" t="s">
        <v>19</v>
      </c>
      <c r="F177" s="210" t="s">
        <v>305</v>
      </c>
      <c r="G177" s="207"/>
      <c r="H177" s="211">
        <v>33.99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153</v>
      </c>
      <c r="AU177" s="217" t="s">
        <v>81</v>
      </c>
      <c r="AV177" s="13" t="s">
        <v>81</v>
      </c>
      <c r="AW177" s="13" t="s">
        <v>33</v>
      </c>
      <c r="AX177" s="13" t="s">
        <v>71</v>
      </c>
      <c r="AY177" s="217" t="s">
        <v>132</v>
      </c>
    </row>
    <row r="178" spans="1:65" s="14" customFormat="1" ht="11.25">
      <c r="B178" s="218"/>
      <c r="C178" s="219"/>
      <c r="D178" s="208" t="s">
        <v>153</v>
      </c>
      <c r="E178" s="220" t="s">
        <v>19</v>
      </c>
      <c r="F178" s="221" t="s">
        <v>154</v>
      </c>
      <c r="G178" s="219"/>
      <c r="H178" s="222">
        <v>33.99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153</v>
      </c>
      <c r="AU178" s="228" t="s">
        <v>81</v>
      </c>
      <c r="AV178" s="14" t="s">
        <v>139</v>
      </c>
      <c r="AW178" s="14" t="s">
        <v>33</v>
      </c>
      <c r="AX178" s="14" t="s">
        <v>79</v>
      </c>
      <c r="AY178" s="228" t="s">
        <v>132</v>
      </c>
    </row>
    <row r="179" spans="1:65" s="2" customFormat="1" ht="16.5" customHeight="1">
      <c r="A179" s="35"/>
      <c r="B179" s="36"/>
      <c r="C179" s="235" t="s">
        <v>306</v>
      </c>
      <c r="D179" s="235" t="s">
        <v>217</v>
      </c>
      <c r="E179" s="236" t="s">
        <v>307</v>
      </c>
      <c r="F179" s="237" t="s">
        <v>308</v>
      </c>
      <c r="G179" s="238" t="s">
        <v>174</v>
      </c>
      <c r="H179" s="239">
        <v>7.21</v>
      </c>
      <c r="I179" s="240"/>
      <c r="J179" s="241">
        <f>ROUND(I179*H179,2)</f>
        <v>0</v>
      </c>
      <c r="K179" s="237" t="s">
        <v>19</v>
      </c>
      <c r="L179" s="242"/>
      <c r="M179" s="243" t="s">
        <v>19</v>
      </c>
      <c r="N179" s="244" t="s">
        <v>42</v>
      </c>
      <c r="O179" s="65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9" t="s">
        <v>208</v>
      </c>
      <c r="AT179" s="199" t="s">
        <v>217</v>
      </c>
      <c r="AU179" s="199" t="s">
        <v>81</v>
      </c>
      <c r="AY179" s="18" t="s">
        <v>132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8" t="s">
        <v>79</v>
      </c>
      <c r="BK179" s="200">
        <f>ROUND(I179*H179,2)</f>
        <v>0</v>
      </c>
      <c r="BL179" s="18" t="s">
        <v>139</v>
      </c>
      <c r="BM179" s="199" t="s">
        <v>309</v>
      </c>
    </row>
    <row r="180" spans="1:65" s="13" customFormat="1" ht="11.25">
      <c r="B180" s="206"/>
      <c r="C180" s="207"/>
      <c r="D180" s="208" t="s">
        <v>153</v>
      </c>
      <c r="E180" s="209" t="s">
        <v>19</v>
      </c>
      <c r="F180" s="210" t="s">
        <v>310</v>
      </c>
      <c r="G180" s="207"/>
      <c r="H180" s="211">
        <v>7.21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153</v>
      </c>
      <c r="AU180" s="217" t="s">
        <v>81</v>
      </c>
      <c r="AV180" s="13" t="s">
        <v>81</v>
      </c>
      <c r="AW180" s="13" t="s">
        <v>33</v>
      </c>
      <c r="AX180" s="13" t="s">
        <v>71</v>
      </c>
      <c r="AY180" s="217" t="s">
        <v>132</v>
      </c>
    </row>
    <row r="181" spans="1:65" s="14" customFormat="1" ht="11.25">
      <c r="B181" s="218"/>
      <c r="C181" s="219"/>
      <c r="D181" s="208" t="s">
        <v>153</v>
      </c>
      <c r="E181" s="220" t="s">
        <v>19</v>
      </c>
      <c r="F181" s="221" t="s">
        <v>154</v>
      </c>
      <c r="G181" s="219"/>
      <c r="H181" s="222">
        <v>7.21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153</v>
      </c>
      <c r="AU181" s="228" t="s">
        <v>81</v>
      </c>
      <c r="AV181" s="14" t="s">
        <v>139</v>
      </c>
      <c r="AW181" s="14" t="s">
        <v>33</v>
      </c>
      <c r="AX181" s="14" t="s">
        <v>79</v>
      </c>
      <c r="AY181" s="228" t="s">
        <v>132</v>
      </c>
    </row>
    <row r="182" spans="1:65" s="2" customFormat="1" ht="33" customHeight="1">
      <c r="A182" s="35"/>
      <c r="B182" s="36"/>
      <c r="C182" s="188" t="s">
        <v>311</v>
      </c>
      <c r="D182" s="188" t="s">
        <v>135</v>
      </c>
      <c r="E182" s="189" t="s">
        <v>312</v>
      </c>
      <c r="F182" s="190" t="s">
        <v>313</v>
      </c>
      <c r="G182" s="191" t="s">
        <v>174</v>
      </c>
      <c r="H182" s="192">
        <v>1480</v>
      </c>
      <c r="I182" s="193"/>
      <c r="J182" s="194">
        <f>ROUND(I182*H182,2)</f>
        <v>0</v>
      </c>
      <c r="K182" s="190" t="s">
        <v>19</v>
      </c>
      <c r="L182" s="40"/>
      <c r="M182" s="195" t="s">
        <v>19</v>
      </c>
      <c r="N182" s="196" t="s">
        <v>42</v>
      </c>
      <c r="O182" s="65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9" t="s">
        <v>139</v>
      </c>
      <c r="AT182" s="199" t="s">
        <v>135</v>
      </c>
      <c r="AU182" s="199" t="s">
        <v>81</v>
      </c>
      <c r="AY182" s="18" t="s">
        <v>132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8" t="s">
        <v>79</v>
      </c>
      <c r="BK182" s="200">
        <f>ROUND(I182*H182,2)</f>
        <v>0</v>
      </c>
      <c r="BL182" s="18" t="s">
        <v>139</v>
      </c>
      <c r="BM182" s="199" t="s">
        <v>314</v>
      </c>
    </row>
    <row r="183" spans="1:65" s="15" customFormat="1" ht="11.25">
      <c r="B183" s="245"/>
      <c r="C183" s="246"/>
      <c r="D183" s="208" t="s">
        <v>153</v>
      </c>
      <c r="E183" s="247" t="s">
        <v>19</v>
      </c>
      <c r="F183" s="248" t="s">
        <v>315</v>
      </c>
      <c r="G183" s="246"/>
      <c r="H183" s="247" t="s">
        <v>19</v>
      </c>
      <c r="I183" s="249"/>
      <c r="J183" s="246"/>
      <c r="K183" s="246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153</v>
      </c>
      <c r="AU183" s="254" t="s">
        <v>81</v>
      </c>
      <c r="AV183" s="15" t="s">
        <v>79</v>
      </c>
      <c r="AW183" s="15" t="s">
        <v>33</v>
      </c>
      <c r="AX183" s="15" t="s">
        <v>71</v>
      </c>
      <c r="AY183" s="254" t="s">
        <v>132</v>
      </c>
    </row>
    <row r="184" spans="1:65" s="13" customFormat="1" ht="11.25">
      <c r="B184" s="206"/>
      <c r="C184" s="207"/>
      <c r="D184" s="208" t="s">
        <v>153</v>
      </c>
      <c r="E184" s="209" t="s">
        <v>19</v>
      </c>
      <c r="F184" s="210" t="s">
        <v>316</v>
      </c>
      <c r="G184" s="207"/>
      <c r="H184" s="211">
        <v>1480</v>
      </c>
      <c r="I184" s="212"/>
      <c r="J184" s="207"/>
      <c r="K184" s="207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153</v>
      </c>
      <c r="AU184" s="217" t="s">
        <v>81</v>
      </c>
      <c r="AV184" s="13" t="s">
        <v>81</v>
      </c>
      <c r="AW184" s="13" t="s">
        <v>33</v>
      </c>
      <c r="AX184" s="13" t="s">
        <v>71</v>
      </c>
      <c r="AY184" s="217" t="s">
        <v>132</v>
      </c>
    </row>
    <row r="185" spans="1:65" s="14" customFormat="1" ht="11.25">
      <c r="B185" s="218"/>
      <c r="C185" s="219"/>
      <c r="D185" s="208" t="s">
        <v>153</v>
      </c>
      <c r="E185" s="220" t="s">
        <v>19</v>
      </c>
      <c r="F185" s="221" t="s">
        <v>154</v>
      </c>
      <c r="G185" s="219"/>
      <c r="H185" s="222">
        <v>1480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153</v>
      </c>
      <c r="AU185" s="228" t="s">
        <v>81</v>
      </c>
      <c r="AV185" s="14" t="s">
        <v>139</v>
      </c>
      <c r="AW185" s="14" t="s">
        <v>33</v>
      </c>
      <c r="AX185" s="14" t="s">
        <v>79</v>
      </c>
      <c r="AY185" s="228" t="s">
        <v>132</v>
      </c>
    </row>
    <row r="186" spans="1:65" s="2" customFormat="1" ht="16.5" customHeight="1">
      <c r="A186" s="35"/>
      <c r="B186" s="36"/>
      <c r="C186" s="235" t="s">
        <v>317</v>
      </c>
      <c r="D186" s="235" t="s">
        <v>217</v>
      </c>
      <c r="E186" s="236" t="s">
        <v>318</v>
      </c>
      <c r="F186" s="237" t="s">
        <v>319</v>
      </c>
      <c r="G186" s="238" t="s">
        <v>174</v>
      </c>
      <c r="H186" s="239">
        <v>1494.8</v>
      </c>
      <c r="I186" s="240"/>
      <c r="J186" s="241">
        <f>ROUND(I186*H186,2)</f>
        <v>0</v>
      </c>
      <c r="K186" s="237" t="s">
        <v>19</v>
      </c>
      <c r="L186" s="242"/>
      <c r="M186" s="243" t="s">
        <v>19</v>
      </c>
      <c r="N186" s="244" t="s">
        <v>42</v>
      </c>
      <c r="O186" s="65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9" t="s">
        <v>208</v>
      </c>
      <c r="AT186" s="199" t="s">
        <v>217</v>
      </c>
      <c r="AU186" s="199" t="s">
        <v>81</v>
      </c>
      <c r="AY186" s="18" t="s">
        <v>132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8" t="s">
        <v>79</v>
      </c>
      <c r="BK186" s="200">
        <f>ROUND(I186*H186,2)</f>
        <v>0</v>
      </c>
      <c r="BL186" s="18" t="s">
        <v>139</v>
      </c>
      <c r="BM186" s="199" t="s">
        <v>320</v>
      </c>
    </row>
    <row r="187" spans="1:65" s="13" customFormat="1" ht="11.25">
      <c r="B187" s="206"/>
      <c r="C187" s="207"/>
      <c r="D187" s="208" t="s">
        <v>153</v>
      </c>
      <c r="E187" s="209" t="s">
        <v>19</v>
      </c>
      <c r="F187" s="210" t="s">
        <v>321</v>
      </c>
      <c r="G187" s="207"/>
      <c r="H187" s="211">
        <v>1494.8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153</v>
      </c>
      <c r="AU187" s="217" t="s">
        <v>81</v>
      </c>
      <c r="AV187" s="13" t="s">
        <v>81</v>
      </c>
      <c r="AW187" s="13" t="s">
        <v>33</v>
      </c>
      <c r="AX187" s="13" t="s">
        <v>71</v>
      </c>
      <c r="AY187" s="217" t="s">
        <v>132</v>
      </c>
    </row>
    <row r="188" spans="1:65" s="14" customFormat="1" ht="11.25">
      <c r="B188" s="218"/>
      <c r="C188" s="219"/>
      <c r="D188" s="208" t="s">
        <v>153</v>
      </c>
      <c r="E188" s="220" t="s">
        <v>19</v>
      </c>
      <c r="F188" s="221" t="s">
        <v>154</v>
      </c>
      <c r="G188" s="219"/>
      <c r="H188" s="222">
        <v>1494.8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153</v>
      </c>
      <c r="AU188" s="228" t="s">
        <v>81</v>
      </c>
      <c r="AV188" s="14" t="s">
        <v>139</v>
      </c>
      <c r="AW188" s="14" t="s">
        <v>33</v>
      </c>
      <c r="AX188" s="14" t="s">
        <v>79</v>
      </c>
      <c r="AY188" s="228" t="s">
        <v>132</v>
      </c>
    </row>
    <row r="189" spans="1:65" s="2" customFormat="1" ht="33" customHeight="1">
      <c r="A189" s="35"/>
      <c r="B189" s="36"/>
      <c r="C189" s="188" t="s">
        <v>322</v>
      </c>
      <c r="D189" s="188" t="s">
        <v>135</v>
      </c>
      <c r="E189" s="189" t="s">
        <v>323</v>
      </c>
      <c r="F189" s="190" t="s">
        <v>324</v>
      </c>
      <c r="G189" s="191" t="s">
        <v>174</v>
      </c>
      <c r="H189" s="192">
        <v>50</v>
      </c>
      <c r="I189" s="193"/>
      <c r="J189" s="194">
        <f>ROUND(I189*H189,2)</f>
        <v>0</v>
      </c>
      <c r="K189" s="190" t="s">
        <v>19</v>
      </c>
      <c r="L189" s="40"/>
      <c r="M189" s="195" t="s">
        <v>19</v>
      </c>
      <c r="N189" s="196" t="s">
        <v>42</v>
      </c>
      <c r="O189" s="65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9" t="s">
        <v>139</v>
      </c>
      <c r="AT189" s="199" t="s">
        <v>135</v>
      </c>
      <c r="AU189" s="199" t="s">
        <v>81</v>
      </c>
      <c r="AY189" s="18" t="s">
        <v>132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8" t="s">
        <v>79</v>
      </c>
      <c r="BK189" s="200">
        <f>ROUND(I189*H189,2)</f>
        <v>0</v>
      </c>
      <c r="BL189" s="18" t="s">
        <v>139</v>
      </c>
      <c r="BM189" s="199" t="s">
        <v>325</v>
      </c>
    </row>
    <row r="190" spans="1:65" s="13" customFormat="1" ht="11.25">
      <c r="B190" s="206"/>
      <c r="C190" s="207"/>
      <c r="D190" s="208" t="s">
        <v>153</v>
      </c>
      <c r="E190" s="209" t="s">
        <v>19</v>
      </c>
      <c r="F190" s="210" t="s">
        <v>326</v>
      </c>
      <c r="G190" s="207"/>
      <c r="H190" s="211">
        <v>50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153</v>
      </c>
      <c r="AU190" s="217" t="s">
        <v>81</v>
      </c>
      <c r="AV190" s="13" t="s">
        <v>81</v>
      </c>
      <c r="AW190" s="13" t="s">
        <v>33</v>
      </c>
      <c r="AX190" s="13" t="s">
        <v>71</v>
      </c>
      <c r="AY190" s="217" t="s">
        <v>132</v>
      </c>
    </row>
    <row r="191" spans="1:65" s="14" customFormat="1" ht="11.25">
      <c r="B191" s="218"/>
      <c r="C191" s="219"/>
      <c r="D191" s="208" t="s">
        <v>153</v>
      </c>
      <c r="E191" s="220" t="s">
        <v>19</v>
      </c>
      <c r="F191" s="221" t="s">
        <v>154</v>
      </c>
      <c r="G191" s="219"/>
      <c r="H191" s="222">
        <v>50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153</v>
      </c>
      <c r="AU191" s="228" t="s">
        <v>81</v>
      </c>
      <c r="AV191" s="14" t="s">
        <v>139</v>
      </c>
      <c r="AW191" s="14" t="s">
        <v>33</v>
      </c>
      <c r="AX191" s="14" t="s">
        <v>79</v>
      </c>
      <c r="AY191" s="228" t="s">
        <v>132</v>
      </c>
    </row>
    <row r="192" spans="1:65" s="2" customFormat="1" ht="16.5" customHeight="1">
      <c r="A192" s="35"/>
      <c r="B192" s="36"/>
      <c r="C192" s="235" t="s">
        <v>327</v>
      </c>
      <c r="D192" s="235" t="s">
        <v>217</v>
      </c>
      <c r="E192" s="236" t="s">
        <v>328</v>
      </c>
      <c r="F192" s="237" t="s">
        <v>329</v>
      </c>
      <c r="G192" s="238" t="s">
        <v>174</v>
      </c>
      <c r="H192" s="239">
        <v>51.5</v>
      </c>
      <c r="I192" s="240"/>
      <c r="J192" s="241">
        <f>ROUND(I192*H192,2)</f>
        <v>0</v>
      </c>
      <c r="K192" s="237" t="s">
        <v>19</v>
      </c>
      <c r="L192" s="242"/>
      <c r="M192" s="243" t="s">
        <v>19</v>
      </c>
      <c r="N192" s="244" t="s">
        <v>42</v>
      </c>
      <c r="O192" s="65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9" t="s">
        <v>208</v>
      </c>
      <c r="AT192" s="199" t="s">
        <v>217</v>
      </c>
      <c r="AU192" s="199" t="s">
        <v>81</v>
      </c>
      <c r="AY192" s="18" t="s">
        <v>132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8" t="s">
        <v>79</v>
      </c>
      <c r="BK192" s="200">
        <f>ROUND(I192*H192,2)</f>
        <v>0</v>
      </c>
      <c r="BL192" s="18" t="s">
        <v>139</v>
      </c>
      <c r="BM192" s="199" t="s">
        <v>330</v>
      </c>
    </row>
    <row r="193" spans="1:65" s="13" customFormat="1" ht="11.25">
      <c r="B193" s="206"/>
      <c r="C193" s="207"/>
      <c r="D193" s="208" t="s">
        <v>153</v>
      </c>
      <c r="E193" s="209" t="s">
        <v>19</v>
      </c>
      <c r="F193" s="210" t="s">
        <v>331</v>
      </c>
      <c r="G193" s="207"/>
      <c r="H193" s="211">
        <v>51.5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153</v>
      </c>
      <c r="AU193" s="217" t="s">
        <v>81</v>
      </c>
      <c r="AV193" s="13" t="s">
        <v>81</v>
      </c>
      <c r="AW193" s="13" t="s">
        <v>33</v>
      </c>
      <c r="AX193" s="13" t="s">
        <v>71</v>
      </c>
      <c r="AY193" s="217" t="s">
        <v>132</v>
      </c>
    </row>
    <row r="194" spans="1:65" s="14" customFormat="1" ht="11.25">
      <c r="B194" s="218"/>
      <c r="C194" s="219"/>
      <c r="D194" s="208" t="s">
        <v>153</v>
      </c>
      <c r="E194" s="220" t="s">
        <v>19</v>
      </c>
      <c r="F194" s="221" t="s">
        <v>154</v>
      </c>
      <c r="G194" s="219"/>
      <c r="H194" s="222">
        <v>51.5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153</v>
      </c>
      <c r="AU194" s="228" t="s">
        <v>81</v>
      </c>
      <c r="AV194" s="14" t="s">
        <v>139</v>
      </c>
      <c r="AW194" s="14" t="s">
        <v>33</v>
      </c>
      <c r="AX194" s="14" t="s">
        <v>79</v>
      </c>
      <c r="AY194" s="228" t="s">
        <v>132</v>
      </c>
    </row>
    <row r="195" spans="1:65" s="2" customFormat="1" ht="33" customHeight="1">
      <c r="A195" s="35"/>
      <c r="B195" s="36"/>
      <c r="C195" s="188" t="s">
        <v>332</v>
      </c>
      <c r="D195" s="188" t="s">
        <v>135</v>
      </c>
      <c r="E195" s="189" t="s">
        <v>333</v>
      </c>
      <c r="F195" s="190" t="s">
        <v>334</v>
      </c>
      <c r="G195" s="191" t="s">
        <v>174</v>
      </c>
      <c r="H195" s="192">
        <v>980</v>
      </c>
      <c r="I195" s="193"/>
      <c r="J195" s="194">
        <f>ROUND(I195*H195,2)</f>
        <v>0</v>
      </c>
      <c r="K195" s="190" t="s">
        <v>19</v>
      </c>
      <c r="L195" s="40"/>
      <c r="M195" s="195" t="s">
        <v>19</v>
      </c>
      <c r="N195" s="196" t="s">
        <v>42</v>
      </c>
      <c r="O195" s="65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9" t="s">
        <v>139</v>
      </c>
      <c r="AT195" s="199" t="s">
        <v>135</v>
      </c>
      <c r="AU195" s="199" t="s">
        <v>81</v>
      </c>
      <c r="AY195" s="18" t="s">
        <v>132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8" t="s">
        <v>79</v>
      </c>
      <c r="BK195" s="200">
        <f>ROUND(I195*H195,2)</f>
        <v>0</v>
      </c>
      <c r="BL195" s="18" t="s">
        <v>139</v>
      </c>
      <c r="BM195" s="199" t="s">
        <v>335</v>
      </c>
    </row>
    <row r="196" spans="1:65" s="13" customFormat="1" ht="11.25">
      <c r="B196" s="206"/>
      <c r="C196" s="207"/>
      <c r="D196" s="208" t="s">
        <v>153</v>
      </c>
      <c r="E196" s="209" t="s">
        <v>19</v>
      </c>
      <c r="F196" s="210" t="s">
        <v>336</v>
      </c>
      <c r="G196" s="207"/>
      <c r="H196" s="211">
        <v>980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153</v>
      </c>
      <c r="AU196" s="217" t="s">
        <v>81</v>
      </c>
      <c r="AV196" s="13" t="s">
        <v>81</v>
      </c>
      <c r="AW196" s="13" t="s">
        <v>33</v>
      </c>
      <c r="AX196" s="13" t="s">
        <v>71</v>
      </c>
      <c r="AY196" s="217" t="s">
        <v>132</v>
      </c>
    </row>
    <row r="197" spans="1:65" s="14" customFormat="1" ht="11.25">
      <c r="B197" s="218"/>
      <c r="C197" s="219"/>
      <c r="D197" s="208" t="s">
        <v>153</v>
      </c>
      <c r="E197" s="220" t="s">
        <v>19</v>
      </c>
      <c r="F197" s="221" t="s">
        <v>154</v>
      </c>
      <c r="G197" s="219"/>
      <c r="H197" s="222">
        <v>980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153</v>
      </c>
      <c r="AU197" s="228" t="s">
        <v>81</v>
      </c>
      <c r="AV197" s="14" t="s">
        <v>139</v>
      </c>
      <c r="AW197" s="14" t="s">
        <v>33</v>
      </c>
      <c r="AX197" s="14" t="s">
        <v>79</v>
      </c>
      <c r="AY197" s="228" t="s">
        <v>132</v>
      </c>
    </row>
    <row r="198" spans="1:65" s="2" customFormat="1" ht="16.5" customHeight="1">
      <c r="A198" s="35"/>
      <c r="B198" s="36"/>
      <c r="C198" s="235" t="s">
        <v>337</v>
      </c>
      <c r="D198" s="235" t="s">
        <v>217</v>
      </c>
      <c r="E198" s="236" t="s">
        <v>338</v>
      </c>
      <c r="F198" s="237" t="s">
        <v>339</v>
      </c>
      <c r="G198" s="238" t="s">
        <v>174</v>
      </c>
      <c r="H198" s="239">
        <v>989.8</v>
      </c>
      <c r="I198" s="240"/>
      <c r="J198" s="241">
        <f>ROUND(I198*H198,2)</f>
        <v>0</v>
      </c>
      <c r="K198" s="237" t="s">
        <v>19</v>
      </c>
      <c r="L198" s="242"/>
      <c r="M198" s="243" t="s">
        <v>19</v>
      </c>
      <c r="N198" s="244" t="s">
        <v>42</v>
      </c>
      <c r="O198" s="65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208</v>
      </c>
      <c r="AT198" s="199" t="s">
        <v>217</v>
      </c>
      <c r="AU198" s="199" t="s">
        <v>81</v>
      </c>
      <c r="AY198" s="18" t="s">
        <v>132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8" t="s">
        <v>79</v>
      </c>
      <c r="BK198" s="200">
        <f>ROUND(I198*H198,2)</f>
        <v>0</v>
      </c>
      <c r="BL198" s="18" t="s">
        <v>139</v>
      </c>
      <c r="BM198" s="199" t="s">
        <v>340</v>
      </c>
    </row>
    <row r="199" spans="1:65" s="13" customFormat="1" ht="11.25">
      <c r="B199" s="206"/>
      <c r="C199" s="207"/>
      <c r="D199" s="208" t="s">
        <v>153</v>
      </c>
      <c r="E199" s="209" t="s">
        <v>19</v>
      </c>
      <c r="F199" s="210" t="s">
        <v>341</v>
      </c>
      <c r="G199" s="207"/>
      <c r="H199" s="211">
        <v>989.8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153</v>
      </c>
      <c r="AU199" s="217" t="s">
        <v>81</v>
      </c>
      <c r="AV199" s="13" t="s">
        <v>81</v>
      </c>
      <c r="AW199" s="13" t="s">
        <v>33</v>
      </c>
      <c r="AX199" s="13" t="s">
        <v>71</v>
      </c>
      <c r="AY199" s="217" t="s">
        <v>132</v>
      </c>
    </row>
    <row r="200" spans="1:65" s="14" customFormat="1" ht="11.25">
      <c r="B200" s="218"/>
      <c r="C200" s="219"/>
      <c r="D200" s="208" t="s">
        <v>153</v>
      </c>
      <c r="E200" s="220" t="s">
        <v>19</v>
      </c>
      <c r="F200" s="221" t="s">
        <v>154</v>
      </c>
      <c r="G200" s="219"/>
      <c r="H200" s="222">
        <v>989.8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153</v>
      </c>
      <c r="AU200" s="228" t="s">
        <v>81</v>
      </c>
      <c r="AV200" s="14" t="s">
        <v>139</v>
      </c>
      <c r="AW200" s="14" t="s">
        <v>33</v>
      </c>
      <c r="AX200" s="14" t="s">
        <v>79</v>
      </c>
      <c r="AY200" s="228" t="s">
        <v>132</v>
      </c>
    </row>
    <row r="201" spans="1:65" s="12" customFormat="1" ht="22.9" customHeight="1">
      <c r="B201" s="172"/>
      <c r="C201" s="173"/>
      <c r="D201" s="174" t="s">
        <v>70</v>
      </c>
      <c r="E201" s="186" t="s">
        <v>211</v>
      </c>
      <c r="F201" s="186" t="s">
        <v>342</v>
      </c>
      <c r="G201" s="173"/>
      <c r="H201" s="173"/>
      <c r="I201" s="176"/>
      <c r="J201" s="187">
        <f>BK201</f>
        <v>0</v>
      </c>
      <c r="K201" s="173"/>
      <c r="L201" s="178"/>
      <c r="M201" s="179"/>
      <c r="N201" s="180"/>
      <c r="O201" s="180"/>
      <c r="P201" s="181">
        <f>SUM(P202:P254)</f>
        <v>0</v>
      </c>
      <c r="Q201" s="180"/>
      <c r="R201" s="181">
        <f>SUM(R202:R254)</f>
        <v>0</v>
      </c>
      <c r="S201" s="180"/>
      <c r="T201" s="182">
        <f>SUM(T202:T254)</f>
        <v>0</v>
      </c>
      <c r="AR201" s="183" t="s">
        <v>79</v>
      </c>
      <c r="AT201" s="184" t="s">
        <v>70</v>
      </c>
      <c r="AU201" s="184" t="s">
        <v>79</v>
      </c>
      <c r="AY201" s="183" t="s">
        <v>132</v>
      </c>
      <c r="BK201" s="185">
        <f>SUM(BK202:BK254)</f>
        <v>0</v>
      </c>
    </row>
    <row r="202" spans="1:65" s="2" customFormat="1" ht="16.5" customHeight="1">
      <c r="A202" s="35"/>
      <c r="B202" s="36"/>
      <c r="C202" s="188" t="s">
        <v>343</v>
      </c>
      <c r="D202" s="188" t="s">
        <v>135</v>
      </c>
      <c r="E202" s="189" t="s">
        <v>344</v>
      </c>
      <c r="F202" s="190" t="s">
        <v>345</v>
      </c>
      <c r="G202" s="191" t="s">
        <v>346</v>
      </c>
      <c r="H202" s="192">
        <v>14</v>
      </c>
      <c r="I202" s="193"/>
      <c r="J202" s="194">
        <f>ROUND(I202*H202,2)</f>
        <v>0</v>
      </c>
      <c r="K202" s="190" t="s">
        <v>19</v>
      </c>
      <c r="L202" s="40"/>
      <c r="M202" s="195" t="s">
        <v>19</v>
      </c>
      <c r="N202" s="196" t="s">
        <v>42</v>
      </c>
      <c r="O202" s="65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139</v>
      </c>
      <c r="AT202" s="199" t="s">
        <v>135</v>
      </c>
      <c r="AU202" s="199" t="s">
        <v>81</v>
      </c>
      <c r="AY202" s="18" t="s">
        <v>132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8" t="s">
        <v>79</v>
      </c>
      <c r="BK202" s="200">
        <f>ROUND(I202*H202,2)</f>
        <v>0</v>
      </c>
      <c r="BL202" s="18" t="s">
        <v>139</v>
      </c>
      <c r="BM202" s="199" t="s">
        <v>347</v>
      </c>
    </row>
    <row r="203" spans="1:65" s="13" customFormat="1" ht="11.25">
      <c r="B203" s="206"/>
      <c r="C203" s="207"/>
      <c r="D203" s="208" t="s">
        <v>153</v>
      </c>
      <c r="E203" s="209" t="s">
        <v>19</v>
      </c>
      <c r="F203" s="210" t="s">
        <v>348</v>
      </c>
      <c r="G203" s="207"/>
      <c r="H203" s="211">
        <v>14</v>
      </c>
      <c r="I203" s="212"/>
      <c r="J203" s="207"/>
      <c r="K203" s="207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153</v>
      </c>
      <c r="AU203" s="217" t="s">
        <v>81</v>
      </c>
      <c r="AV203" s="13" t="s">
        <v>81</v>
      </c>
      <c r="AW203" s="13" t="s">
        <v>33</v>
      </c>
      <c r="AX203" s="13" t="s">
        <v>71</v>
      </c>
      <c r="AY203" s="217" t="s">
        <v>132</v>
      </c>
    </row>
    <row r="204" spans="1:65" s="14" customFormat="1" ht="11.25">
      <c r="B204" s="218"/>
      <c r="C204" s="219"/>
      <c r="D204" s="208" t="s">
        <v>153</v>
      </c>
      <c r="E204" s="220" t="s">
        <v>19</v>
      </c>
      <c r="F204" s="221" t="s">
        <v>154</v>
      </c>
      <c r="G204" s="219"/>
      <c r="H204" s="222">
        <v>14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153</v>
      </c>
      <c r="AU204" s="228" t="s">
        <v>81</v>
      </c>
      <c r="AV204" s="14" t="s">
        <v>139</v>
      </c>
      <c r="AW204" s="14" t="s">
        <v>33</v>
      </c>
      <c r="AX204" s="14" t="s">
        <v>79</v>
      </c>
      <c r="AY204" s="228" t="s">
        <v>132</v>
      </c>
    </row>
    <row r="205" spans="1:65" s="2" customFormat="1" ht="44.25" customHeight="1">
      <c r="A205" s="35"/>
      <c r="B205" s="36"/>
      <c r="C205" s="235" t="s">
        <v>349</v>
      </c>
      <c r="D205" s="235" t="s">
        <v>217</v>
      </c>
      <c r="E205" s="236" t="s">
        <v>350</v>
      </c>
      <c r="F205" s="237" t="s">
        <v>351</v>
      </c>
      <c r="G205" s="238" t="s">
        <v>346</v>
      </c>
      <c r="H205" s="239">
        <v>14</v>
      </c>
      <c r="I205" s="240"/>
      <c r="J205" s="241">
        <f>ROUND(I205*H205,2)</f>
        <v>0</v>
      </c>
      <c r="K205" s="237" t="s">
        <v>19</v>
      </c>
      <c r="L205" s="242"/>
      <c r="M205" s="243" t="s">
        <v>19</v>
      </c>
      <c r="N205" s="244" t="s">
        <v>42</v>
      </c>
      <c r="O205" s="65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208</v>
      </c>
      <c r="AT205" s="199" t="s">
        <v>217</v>
      </c>
      <c r="AU205" s="199" t="s">
        <v>81</v>
      </c>
      <c r="AY205" s="18" t="s">
        <v>132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8" t="s">
        <v>79</v>
      </c>
      <c r="BK205" s="200">
        <f>ROUND(I205*H205,2)</f>
        <v>0</v>
      </c>
      <c r="BL205" s="18" t="s">
        <v>139</v>
      </c>
      <c r="BM205" s="199" t="s">
        <v>352</v>
      </c>
    </row>
    <row r="206" spans="1:65" s="13" customFormat="1" ht="11.25">
      <c r="B206" s="206"/>
      <c r="C206" s="207"/>
      <c r="D206" s="208" t="s">
        <v>153</v>
      </c>
      <c r="E206" s="209" t="s">
        <v>19</v>
      </c>
      <c r="F206" s="210" t="s">
        <v>348</v>
      </c>
      <c r="G206" s="207"/>
      <c r="H206" s="211">
        <v>14</v>
      </c>
      <c r="I206" s="212"/>
      <c r="J206" s="207"/>
      <c r="K206" s="207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153</v>
      </c>
      <c r="AU206" s="217" t="s">
        <v>81</v>
      </c>
      <c r="AV206" s="13" t="s">
        <v>81</v>
      </c>
      <c r="AW206" s="13" t="s">
        <v>33</v>
      </c>
      <c r="AX206" s="13" t="s">
        <v>71</v>
      </c>
      <c r="AY206" s="217" t="s">
        <v>132</v>
      </c>
    </row>
    <row r="207" spans="1:65" s="14" customFormat="1" ht="11.25">
      <c r="B207" s="218"/>
      <c r="C207" s="219"/>
      <c r="D207" s="208" t="s">
        <v>153</v>
      </c>
      <c r="E207" s="220" t="s">
        <v>19</v>
      </c>
      <c r="F207" s="221" t="s">
        <v>154</v>
      </c>
      <c r="G207" s="219"/>
      <c r="H207" s="222">
        <v>14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153</v>
      </c>
      <c r="AU207" s="228" t="s">
        <v>81</v>
      </c>
      <c r="AV207" s="14" t="s">
        <v>139</v>
      </c>
      <c r="AW207" s="14" t="s">
        <v>33</v>
      </c>
      <c r="AX207" s="14" t="s">
        <v>79</v>
      </c>
      <c r="AY207" s="228" t="s">
        <v>132</v>
      </c>
    </row>
    <row r="208" spans="1:65" s="2" customFormat="1" ht="16.5" customHeight="1">
      <c r="A208" s="35"/>
      <c r="B208" s="36"/>
      <c r="C208" s="188" t="s">
        <v>353</v>
      </c>
      <c r="D208" s="188" t="s">
        <v>135</v>
      </c>
      <c r="E208" s="189" t="s">
        <v>354</v>
      </c>
      <c r="F208" s="190" t="s">
        <v>355</v>
      </c>
      <c r="G208" s="191" t="s">
        <v>346</v>
      </c>
      <c r="H208" s="192">
        <v>2</v>
      </c>
      <c r="I208" s="193"/>
      <c r="J208" s="194">
        <f>ROUND(I208*H208,2)</f>
        <v>0</v>
      </c>
      <c r="K208" s="190" t="s">
        <v>19</v>
      </c>
      <c r="L208" s="40"/>
      <c r="M208" s="195" t="s">
        <v>19</v>
      </c>
      <c r="N208" s="196" t="s">
        <v>42</v>
      </c>
      <c r="O208" s="65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9" t="s">
        <v>139</v>
      </c>
      <c r="AT208" s="199" t="s">
        <v>135</v>
      </c>
      <c r="AU208" s="199" t="s">
        <v>81</v>
      </c>
      <c r="AY208" s="18" t="s">
        <v>132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8" t="s">
        <v>79</v>
      </c>
      <c r="BK208" s="200">
        <f>ROUND(I208*H208,2)</f>
        <v>0</v>
      </c>
      <c r="BL208" s="18" t="s">
        <v>139</v>
      </c>
      <c r="BM208" s="199" t="s">
        <v>356</v>
      </c>
    </row>
    <row r="209" spans="1:65" s="13" customFormat="1" ht="11.25">
      <c r="B209" s="206"/>
      <c r="C209" s="207"/>
      <c r="D209" s="208" t="s">
        <v>153</v>
      </c>
      <c r="E209" s="209" t="s">
        <v>19</v>
      </c>
      <c r="F209" s="210" t="s">
        <v>357</v>
      </c>
      <c r="G209" s="207"/>
      <c r="H209" s="211">
        <v>2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153</v>
      </c>
      <c r="AU209" s="217" t="s">
        <v>81</v>
      </c>
      <c r="AV209" s="13" t="s">
        <v>81</v>
      </c>
      <c r="AW209" s="13" t="s">
        <v>33</v>
      </c>
      <c r="AX209" s="13" t="s">
        <v>71</v>
      </c>
      <c r="AY209" s="217" t="s">
        <v>132</v>
      </c>
    </row>
    <row r="210" spans="1:65" s="14" customFormat="1" ht="11.25">
      <c r="B210" s="218"/>
      <c r="C210" s="219"/>
      <c r="D210" s="208" t="s">
        <v>153</v>
      </c>
      <c r="E210" s="220" t="s">
        <v>19</v>
      </c>
      <c r="F210" s="221" t="s">
        <v>154</v>
      </c>
      <c r="G210" s="219"/>
      <c r="H210" s="222">
        <v>2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153</v>
      </c>
      <c r="AU210" s="228" t="s">
        <v>81</v>
      </c>
      <c r="AV210" s="14" t="s">
        <v>139</v>
      </c>
      <c r="AW210" s="14" t="s">
        <v>33</v>
      </c>
      <c r="AX210" s="14" t="s">
        <v>79</v>
      </c>
      <c r="AY210" s="228" t="s">
        <v>132</v>
      </c>
    </row>
    <row r="211" spans="1:65" s="2" customFormat="1" ht="44.25" customHeight="1">
      <c r="A211" s="35"/>
      <c r="B211" s="36"/>
      <c r="C211" s="235" t="s">
        <v>358</v>
      </c>
      <c r="D211" s="235" t="s">
        <v>217</v>
      </c>
      <c r="E211" s="236" t="s">
        <v>359</v>
      </c>
      <c r="F211" s="237" t="s">
        <v>360</v>
      </c>
      <c r="G211" s="238" t="s">
        <v>346</v>
      </c>
      <c r="H211" s="239">
        <v>2</v>
      </c>
      <c r="I211" s="240"/>
      <c r="J211" s="241">
        <f>ROUND(I211*H211,2)</f>
        <v>0</v>
      </c>
      <c r="K211" s="237" t="s">
        <v>19</v>
      </c>
      <c r="L211" s="242"/>
      <c r="M211" s="243" t="s">
        <v>19</v>
      </c>
      <c r="N211" s="244" t="s">
        <v>42</v>
      </c>
      <c r="O211" s="65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208</v>
      </c>
      <c r="AT211" s="199" t="s">
        <v>217</v>
      </c>
      <c r="AU211" s="199" t="s">
        <v>81</v>
      </c>
      <c r="AY211" s="18" t="s">
        <v>132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8" t="s">
        <v>79</v>
      </c>
      <c r="BK211" s="200">
        <f>ROUND(I211*H211,2)</f>
        <v>0</v>
      </c>
      <c r="BL211" s="18" t="s">
        <v>139</v>
      </c>
      <c r="BM211" s="199" t="s">
        <v>361</v>
      </c>
    </row>
    <row r="212" spans="1:65" s="13" customFormat="1" ht="11.25">
      <c r="B212" s="206"/>
      <c r="C212" s="207"/>
      <c r="D212" s="208" t="s">
        <v>153</v>
      </c>
      <c r="E212" s="209" t="s">
        <v>19</v>
      </c>
      <c r="F212" s="210" t="s">
        <v>357</v>
      </c>
      <c r="G212" s="207"/>
      <c r="H212" s="211">
        <v>2</v>
      </c>
      <c r="I212" s="212"/>
      <c r="J212" s="207"/>
      <c r="K212" s="207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153</v>
      </c>
      <c r="AU212" s="217" t="s">
        <v>81</v>
      </c>
      <c r="AV212" s="13" t="s">
        <v>81</v>
      </c>
      <c r="AW212" s="13" t="s">
        <v>33</v>
      </c>
      <c r="AX212" s="13" t="s">
        <v>71</v>
      </c>
      <c r="AY212" s="217" t="s">
        <v>132</v>
      </c>
    </row>
    <row r="213" spans="1:65" s="14" customFormat="1" ht="11.25">
      <c r="B213" s="218"/>
      <c r="C213" s="219"/>
      <c r="D213" s="208" t="s">
        <v>153</v>
      </c>
      <c r="E213" s="220" t="s">
        <v>19</v>
      </c>
      <c r="F213" s="221" t="s">
        <v>154</v>
      </c>
      <c r="G213" s="219"/>
      <c r="H213" s="222">
        <v>2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153</v>
      </c>
      <c r="AU213" s="228" t="s">
        <v>81</v>
      </c>
      <c r="AV213" s="14" t="s">
        <v>139</v>
      </c>
      <c r="AW213" s="14" t="s">
        <v>33</v>
      </c>
      <c r="AX213" s="14" t="s">
        <v>79</v>
      </c>
      <c r="AY213" s="228" t="s">
        <v>132</v>
      </c>
    </row>
    <row r="214" spans="1:65" s="2" customFormat="1" ht="16.5" customHeight="1">
      <c r="A214" s="35"/>
      <c r="B214" s="36"/>
      <c r="C214" s="188" t="s">
        <v>362</v>
      </c>
      <c r="D214" s="188" t="s">
        <v>135</v>
      </c>
      <c r="E214" s="189" t="s">
        <v>363</v>
      </c>
      <c r="F214" s="190" t="s">
        <v>364</v>
      </c>
      <c r="G214" s="191" t="s">
        <v>346</v>
      </c>
      <c r="H214" s="192">
        <v>11</v>
      </c>
      <c r="I214" s="193"/>
      <c r="J214" s="194">
        <f>ROUND(I214*H214,2)</f>
        <v>0</v>
      </c>
      <c r="K214" s="190" t="s">
        <v>19</v>
      </c>
      <c r="L214" s="40"/>
      <c r="M214" s="195" t="s">
        <v>19</v>
      </c>
      <c r="N214" s="196" t="s">
        <v>42</v>
      </c>
      <c r="O214" s="65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139</v>
      </c>
      <c r="AT214" s="199" t="s">
        <v>135</v>
      </c>
      <c r="AU214" s="199" t="s">
        <v>81</v>
      </c>
      <c r="AY214" s="18" t="s">
        <v>132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8" t="s">
        <v>79</v>
      </c>
      <c r="BK214" s="200">
        <f>ROUND(I214*H214,2)</f>
        <v>0</v>
      </c>
      <c r="BL214" s="18" t="s">
        <v>139</v>
      </c>
      <c r="BM214" s="199" t="s">
        <v>365</v>
      </c>
    </row>
    <row r="215" spans="1:65" s="13" customFormat="1" ht="11.25">
      <c r="B215" s="206"/>
      <c r="C215" s="207"/>
      <c r="D215" s="208" t="s">
        <v>153</v>
      </c>
      <c r="E215" s="209" t="s">
        <v>19</v>
      </c>
      <c r="F215" s="210" t="s">
        <v>366</v>
      </c>
      <c r="G215" s="207"/>
      <c r="H215" s="211">
        <v>11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153</v>
      </c>
      <c r="AU215" s="217" t="s">
        <v>81</v>
      </c>
      <c r="AV215" s="13" t="s">
        <v>81</v>
      </c>
      <c r="AW215" s="13" t="s">
        <v>33</v>
      </c>
      <c r="AX215" s="13" t="s">
        <v>71</v>
      </c>
      <c r="AY215" s="217" t="s">
        <v>132</v>
      </c>
    </row>
    <row r="216" spans="1:65" s="14" customFormat="1" ht="11.25">
      <c r="B216" s="218"/>
      <c r="C216" s="219"/>
      <c r="D216" s="208" t="s">
        <v>153</v>
      </c>
      <c r="E216" s="220" t="s">
        <v>19</v>
      </c>
      <c r="F216" s="221" t="s">
        <v>154</v>
      </c>
      <c r="G216" s="219"/>
      <c r="H216" s="222">
        <v>11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153</v>
      </c>
      <c r="AU216" s="228" t="s">
        <v>81</v>
      </c>
      <c r="AV216" s="14" t="s">
        <v>139</v>
      </c>
      <c r="AW216" s="14" t="s">
        <v>33</v>
      </c>
      <c r="AX216" s="14" t="s">
        <v>79</v>
      </c>
      <c r="AY216" s="228" t="s">
        <v>132</v>
      </c>
    </row>
    <row r="217" spans="1:65" s="2" customFormat="1" ht="21.75" customHeight="1">
      <c r="A217" s="35"/>
      <c r="B217" s="36"/>
      <c r="C217" s="235" t="s">
        <v>367</v>
      </c>
      <c r="D217" s="235" t="s">
        <v>217</v>
      </c>
      <c r="E217" s="236" t="s">
        <v>368</v>
      </c>
      <c r="F217" s="237" t="s">
        <v>369</v>
      </c>
      <c r="G217" s="238" t="s">
        <v>346</v>
      </c>
      <c r="H217" s="239">
        <v>11</v>
      </c>
      <c r="I217" s="240"/>
      <c r="J217" s="241">
        <f>ROUND(I217*H217,2)</f>
        <v>0</v>
      </c>
      <c r="K217" s="237" t="s">
        <v>19</v>
      </c>
      <c r="L217" s="242"/>
      <c r="M217" s="243" t="s">
        <v>19</v>
      </c>
      <c r="N217" s="244" t="s">
        <v>42</v>
      </c>
      <c r="O217" s="65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208</v>
      </c>
      <c r="AT217" s="199" t="s">
        <v>217</v>
      </c>
      <c r="AU217" s="199" t="s">
        <v>81</v>
      </c>
      <c r="AY217" s="18" t="s">
        <v>132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8" t="s">
        <v>79</v>
      </c>
      <c r="BK217" s="200">
        <f>ROUND(I217*H217,2)</f>
        <v>0</v>
      </c>
      <c r="BL217" s="18" t="s">
        <v>139</v>
      </c>
      <c r="BM217" s="199" t="s">
        <v>370</v>
      </c>
    </row>
    <row r="218" spans="1:65" s="13" customFormat="1" ht="11.25">
      <c r="B218" s="206"/>
      <c r="C218" s="207"/>
      <c r="D218" s="208" t="s">
        <v>153</v>
      </c>
      <c r="E218" s="209" t="s">
        <v>19</v>
      </c>
      <c r="F218" s="210" t="s">
        <v>366</v>
      </c>
      <c r="G218" s="207"/>
      <c r="H218" s="211">
        <v>11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153</v>
      </c>
      <c r="AU218" s="217" t="s">
        <v>81</v>
      </c>
      <c r="AV218" s="13" t="s">
        <v>81</v>
      </c>
      <c r="AW218" s="13" t="s">
        <v>33</v>
      </c>
      <c r="AX218" s="13" t="s">
        <v>71</v>
      </c>
      <c r="AY218" s="217" t="s">
        <v>132</v>
      </c>
    </row>
    <row r="219" spans="1:65" s="14" customFormat="1" ht="11.25">
      <c r="B219" s="218"/>
      <c r="C219" s="219"/>
      <c r="D219" s="208" t="s">
        <v>153</v>
      </c>
      <c r="E219" s="220" t="s">
        <v>19</v>
      </c>
      <c r="F219" s="221" t="s">
        <v>154</v>
      </c>
      <c r="G219" s="219"/>
      <c r="H219" s="222">
        <v>11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153</v>
      </c>
      <c r="AU219" s="228" t="s">
        <v>81</v>
      </c>
      <c r="AV219" s="14" t="s">
        <v>139</v>
      </c>
      <c r="AW219" s="14" t="s">
        <v>33</v>
      </c>
      <c r="AX219" s="14" t="s">
        <v>79</v>
      </c>
      <c r="AY219" s="228" t="s">
        <v>132</v>
      </c>
    </row>
    <row r="220" spans="1:65" s="2" customFormat="1" ht="16.5" customHeight="1">
      <c r="A220" s="35"/>
      <c r="B220" s="36"/>
      <c r="C220" s="188" t="s">
        <v>371</v>
      </c>
      <c r="D220" s="188" t="s">
        <v>135</v>
      </c>
      <c r="E220" s="189" t="s">
        <v>372</v>
      </c>
      <c r="F220" s="190" t="s">
        <v>373</v>
      </c>
      <c r="G220" s="191" t="s">
        <v>174</v>
      </c>
      <c r="H220" s="192">
        <v>15</v>
      </c>
      <c r="I220" s="193"/>
      <c r="J220" s="194">
        <f>ROUND(I220*H220,2)</f>
        <v>0</v>
      </c>
      <c r="K220" s="190" t="s">
        <v>19</v>
      </c>
      <c r="L220" s="40"/>
      <c r="M220" s="195" t="s">
        <v>19</v>
      </c>
      <c r="N220" s="196" t="s">
        <v>42</v>
      </c>
      <c r="O220" s="65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139</v>
      </c>
      <c r="AT220" s="199" t="s">
        <v>135</v>
      </c>
      <c r="AU220" s="199" t="s">
        <v>81</v>
      </c>
      <c r="AY220" s="18" t="s">
        <v>132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8" t="s">
        <v>79</v>
      </c>
      <c r="BK220" s="200">
        <f>ROUND(I220*H220,2)</f>
        <v>0</v>
      </c>
      <c r="BL220" s="18" t="s">
        <v>139</v>
      </c>
      <c r="BM220" s="199" t="s">
        <v>374</v>
      </c>
    </row>
    <row r="221" spans="1:65" s="2" customFormat="1" ht="19.5">
      <c r="A221" s="35"/>
      <c r="B221" s="36"/>
      <c r="C221" s="37"/>
      <c r="D221" s="208" t="s">
        <v>176</v>
      </c>
      <c r="E221" s="37"/>
      <c r="F221" s="232" t="s">
        <v>375</v>
      </c>
      <c r="G221" s="37"/>
      <c r="H221" s="37"/>
      <c r="I221" s="109"/>
      <c r="J221" s="37"/>
      <c r="K221" s="37"/>
      <c r="L221" s="40"/>
      <c r="M221" s="233"/>
      <c r="N221" s="234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176</v>
      </c>
      <c r="AU221" s="18" t="s">
        <v>81</v>
      </c>
    </row>
    <row r="222" spans="1:65" s="13" customFormat="1" ht="11.25">
      <c r="B222" s="206"/>
      <c r="C222" s="207"/>
      <c r="D222" s="208" t="s">
        <v>153</v>
      </c>
      <c r="E222" s="209" t="s">
        <v>19</v>
      </c>
      <c r="F222" s="210" t="s">
        <v>376</v>
      </c>
      <c r="G222" s="207"/>
      <c r="H222" s="211">
        <v>15</v>
      </c>
      <c r="I222" s="212"/>
      <c r="J222" s="207"/>
      <c r="K222" s="207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153</v>
      </c>
      <c r="AU222" s="217" t="s">
        <v>81</v>
      </c>
      <c r="AV222" s="13" t="s">
        <v>81</v>
      </c>
      <c r="AW222" s="13" t="s">
        <v>33</v>
      </c>
      <c r="AX222" s="13" t="s">
        <v>71</v>
      </c>
      <c r="AY222" s="217" t="s">
        <v>132</v>
      </c>
    </row>
    <row r="223" spans="1:65" s="14" customFormat="1" ht="11.25">
      <c r="B223" s="218"/>
      <c r="C223" s="219"/>
      <c r="D223" s="208" t="s">
        <v>153</v>
      </c>
      <c r="E223" s="220" t="s">
        <v>19</v>
      </c>
      <c r="F223" s="221" t="s">
        <v>154</v>
      </c>
      <c r="G223" s="219"/>
      <c r="H223" s="222">
        <v>15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153</v>
      </c>
      <c r="AU223" s="228" t="s">
        <v>81</v>
      </c>
      <c r="AV223" s="14" t="s">
        <v>139</v>
      </c>
      <c r="AW223" s="14" t="s">
        <v>33</v>
      </c>
      <c r="AX223" s="14" t="s">
        <v>79</v>
      </c>
      <c r="AY223" s="228" t="s">
        <v>132</v>
      </c>
    </row>
    <row r="224" spans="1:65" s="2" customFormat="1" ht="16.5" customHeight="1">
      <c r="A224" s="35"/>
      <c r="B224" s="36"/>
      <c r="C224" s="188" t="s">
        <v>377</v>
      </c>
      <c r="D224" s="188" t="s">
        <v>135</v>
      </c>
      <c r="E224" s="189" t="s">
        <v>378</v>
      </c>
      <c r="F224" s="190" t="s">
        <v>379</v>
      </c>
      <c r="G224" s="191" t="s">
        <v>174</v>
      </c>
      <c r="H224" s="192">
        <v>15</v>
      </c>
      <c r="I224" s="193"/>
      <c r="J224" s="194">
        <f>ROUND(I224*H224,2)</f>
        <v>0</v>
      </c>
      <c r="K224" s="190" t="s">
        <v>19</v>
      </c>
      <c r="L224" s="40"/>
      <c r="M224" s="195" t="s">
        <v>19</v>
      </c>
      <c r="N224" s="196" t="s">
        <v>42</v>
      </c>
      <c r="O224" s="65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9" t="s">
        <v>139</v>
      </c>
      <c r="AT224" s="199" t="s">
        <v>135</v>
      </c>
      <c r="AU224" s="199" t="s">
        <v>81</v>
      </c>
      <c r="AY224" s="18" t="s">
        <v>132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8" t="s">
        <v>79</v>
      </c>
      <c r="BK224" s="200">
        <f>ROUND(I224*H224,2)</f>
        <v>0</v>
      </c>
      <c r="BL224" s="18" t="s">
        <v>139</v>
      </c>
      <c r="BM224" s="199" t="s">
        <v>380</v>
      </c>
    </row>
    <row r="225" spans="1:65" s="2" customFormat="1" ht="19.5">
      <c r="A225" s="35"/>
      <c r="B225" s="36"/>
      <c r="C225" s="37"/>
      <c r="D225" s="208" t="s">
        <v>176</v>
      </c>
      <c r="E225" s="37"/>
      <c r="F225" s="232" t="s">
        <v>375</v>
      </c>
      <c r="G225" s="37"/>
      <c r="H225" s="37"/>
      <c r="I225" s="109"/>
      <c r="J225" s="37"/>
      <c r="K225" s="37"/>
      <c r="L225" s="40"/>
      <c r="M225" s="233"/>
      <c r="N225" s="234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176</v>
      </c>
      <c r="AU225" s="18" t="s">
        <v>81</v>
      </c>
    </row>
    <row r="226" spans="1:65" s="13" customFormat="1" ht="11.25">
      <c r="B226" s="206"/>
      <c r="C226" s="207"/>
      <c r="D226" s="208" t="s">
        <v>153</v>
      </c>
      <c r="E226" s="209" t="s">
        <v>19</v>
      </c>
      <c r="F226" s="210" t="s">
        <v>381</v>
      </c>
      <c r="G226" s="207"/>
      <c r="H226" s="211">
        <v>15</v>
      </c>
      <c r="I226" s="212"/>
      <c r="J226" s="207"/>
      <c r="K226" s="207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153</v>
      </c>
      <c r="AU226" s="217" t="s">
        <v>81</v>
      </c>
      <c r="AV226" s="13" t="s">
        <v>81</v>
      </c>
      <c r="AW226" s="13" t="s">
        <v>33</v>
      </c>
      <c r="AX226" s="13" t="s">
        <v>71</v>
      </c>
      <c r="AY226" s="217" t="s">
        <v>132</v>
      </c>
    </row>
    <row r="227" spans="1:65" s="14" customFormat="1" ht="11.25">
      <c r="B227" s="218"/>
      <c r="C227" s="219"/>
      <c r="D227" s="208" t="s">
        <v>153</v>
      </c>
      <c r="E227" s="220" t="s">
        <v>19</v>
      </c>
      <c r="F227" s="221" t="s">
        <v>154</v>
      </c>
      <c r="G227" s="219"/>
      <c r="H227" s="222">
        <v>15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153</v>
      </c>
      <c r="AU227" s="228" t="s">
        <v>81</v>
      </c>
      <c r="AV227" s="14" t="s">
        <v>139</v>
      </c>
      <c r="AW227" s="14" t="s">
        <v>33</v>
      </c>
      <c r="AX227" s="14" t="s">
        <v>79</v>
      </c>
      <c r="AY227" s="228" t="s">
        <v>132</v>
      </c>
    </row>
    <row r="228" spans="1:65" s="2" customFormat="1" ht="21.75" customHeight="1">
      <c r="A228" s="35"/>
      <c r="B228" s="36"/>
      <c r="C228" s="188" t="s">
        <v>382</v>
      </c>
      <c r="D228" s="188" t="s">
        <v>135</v>
      </c>
      <c r="E228" s="189" t="s">
        <v>383</v>
      </c>
      <c r="F228" s="190" t="s">
        <v>384</v>
      </c>
      <c r="G228" s="191" t="s">
        <v>174</v>
      </c>
      <c r="H228" s="192">
        <v>15</v>
      </c>
      <c r="I228" s="193"/>
      <c r="J228" s="194">
        <f>ROUND(I228*H228,2)</f>
        <v>0</v>
      </c>
      <c r="K228" s="190" t="s">
        <v>19</v>
      </c>
      <c r="L228" s="40"/>
      <c r="M228" s="195" t="s">
        <v>19</v>
      </c>
      <c r="N228" s="196" t="s">
        <v>42</v>
      </c>
      <c r="O228" s="65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9" t="s">
        <v>139</v>
      </c>
      <c r="AT228" s="199" t="s">
        <v>135</v>
      </c>
      <c r="AU228" s="199" t="s">
        <v>81</v>
      </c>
      <c r="AY228" s="18" t="s">
        <v>132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8" t="s">
        <v>79</v>
      </c>
      <c r="BK228" s="200">
        <f>ROUND(I228*H228,2)</f>
        <v>0</v>
      </c>
      <c r="BL228" s="18" t="s">
        <v>139</v>
      </c>
      <c r="BM228" s="199" t="s">
        <v>385</v>
      </c>
    </row>
    <row r="229" spans="1:65" s="2" customFormat="1" ht="19.5">
      <c r="A229" s="35"/>
      <c r="B229" s="36"/>
      <c r="C229" s="37"/>
      <c r="D229" s="208" t="s">
        <v>176</v>
      </c>
      <c r="E229" s="37"/>
      <c r="F229" s="232" t="s">
        <v>375</v>
      </c>
      <c r="G229" s="37"/>
      <c r="H229" s="37"/>
      <c r="I229" s="109"/>
      <c r="J229" s="37"/>
      <c r="K229" s="37"/>
      <c r="L229" s="40"/>
      <c r="M229" s="233"/>
      <c r="N229" s="234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176</v>
      </c>
      <c r="AU229" s="18" t="s">
        <v>81</v>
      </c>
    </row>
    <row r="230" spans="1:65" s="13" customFormat="1" ht="11.25">
      <c r="B230" s="206"/>
      <c r="C230" s="207"/>
      <c r="D230" s="208" t="s">
        <v>153</v>
      </c>
      <c r="E230" s="209" t="s">
        <v>19</v>
      </c>
      <c r="F230" s="210" t="s">
        <v>386</v>
      </c>
      <c r="G230" s="207"/>
      <c r="H230" s="211">
        <v>15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153</v>
      </c>
      <c r="AU230" s="217" t="s">
        <v>81</v>
      </c>
      <c r="AV230" s="13" t="s">
        <v>81</v>
      </c>
      <c r="AW230" s="13" t="s">
        <v>33</v>
      </c>
      <c r="AX230" s="13" t="s">
        <v>71</v>
      </c>
      <c r="AY230" s="217" t="s">
        <v>132</v>
      </c>
    </row>
    <row r="231" spans="1:65" s="14" customFormat="1" ht="11.25">
      <c r="B231" s="218"/>
      <c r="C231" s="219"/>
      <c r="D231" s="208" t="s">
        <v>153</v>
      </c>
      <c r="E231" s="220" t="s">
        <v>19</v>
      </c>
      <c r="F231" s="221" t="s">
        <v>154</v>
      </c>
      <c r="G231" s="219"/>
      <c r="H231" s="222">
        <v>15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153</v>
      </c>
      <c r="AU231" s="228" t="s">
        <v>81</v>
      </c>
      <c r="AV231" s="14" t="s">
        <v>139</v>
      </c>
      <c r="AW231" s="14" t="s">
        <v>33</v>
      </c>
      <c r="AX231" s="14" t="s">
        <v>79</v>
      </c>
      <c r="AY231" s="228" t="s">
        <v>132</v>
      </c>
    </row>
    <row r="232" spans="1:65" s="2" customFormat="1" ht="21.75" customHeight="1">
      <c r="A232" s="35"/>
      <c r="B232" s="36"/>
      <c r="C232" s="188" t="s">
        <v>387</v>
      </c>
      <c r="D232" s="188" t="s">
        <v>135</v>
      </c>
      <c r="E232" s="189" t="s">
        <v>388</v>
      </c>
      <c r="F232" s="190" t="s">
        <v>389</v>
      </c>
      <c r="G232" s="191" t="s">
        <v>252</v>
      </c>
      <c r="H232" s="192">
        <v>715</v>
      </c>
      <c r="I232" s="193"/>
      <c r="J232" s="194">
        <f>ROUND(I232*H232,2)</f>
        <v>0</v>
      </c>
      <c r="K232" s="190" t="s">
        <v>19</v>
      </c>
      <c r="L232" s="40"/>
      <c r="M232" s="195" t="s">
        <v>19</v>
      </c>
      <c r="N232" s="196" t="s">
        <v>42</v>
      </c>
      <c r="O232" s="65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9" t="s">
        <v>139</v>
      </c>
      <c r="AT232" s="199" t="s">
        <v>135</v>
      </c>
      <c r="AU232" s="199" t="s">
        <v>81</v>
      </c>
      <c r="AY232" s="18" t="s">
        <v>132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8" t="s">
        <v>79</v>
      </c>
      <c r="BK232" s="200">
        <f>ROUND(I232*H232,2)</f>
        <v>0</v>
      </c>
      <c r="BL232" s="18" t="s">
        <v>139</v>
      </c>
      <c r="BM232" s="199" t="s">
        <v>390</v>
      </c>
    </row>
    <row r="233" spans="1:65" s="13" customFormat="1" ht="11.25">
      <c r="B233" s="206"/>
      <c r="C233" s="207"/>
      <c r="D233" s="208" t="s">
        <v>153</v>
      </c>
      <c r="E233" s="209" t="s">
        <v>19</v>
      </c>
      <c r="F233" s="210" t="s">
        <v>391</v>
      </c>
      <c r="G233" s="207"/>
      <c r="H233" s="211">
        <v>675</v>
      </c>
      <c r="I233" s="212"/>
      <c r="J233" s="207"/>
      <c r="K233" s="207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153</v>
      </c>
      <c r="AU233" s="217" t="s">
        <v>81</v>
      </c>
      <c r="AV233" s="13" t="s">
        <v>81</v>
      </c>
      <c r="AW233" s="13" t="s">
        <v>33</v>
      </c>
      <c r="AX233" s="13" t="s">
        <v>71</v>
      </c>
      <c r="AY233" s="217" t="s">
        <v>132</v>
      </c>
    </row>
    <row r="234" spans="1:65" s="13" customFormat="1" ht="11.25">
      <c r="B234" s="206"/>
      <c r="C234" s="207"/>
      <c r="D234" s="208" t="s">
        <v>153</v>
      </c>
      <c r="E234" s="209" t="s">
        <v>19</v>
      </c>
      <c r="F234" s="210" t="s">
        <v>392</v>
      </c>
      <c r="G234" s="207"/>
      <c r="H234" s="211">
        <v>40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153</v>
      </c>
      <c r="AU234" s="217" t="s">
        <v>81</v>
      </c>
      <c r="AV234" s="13" t="s">
        <v>81</v>
      </c>
      <c r="AW234" s="13" t="s">
        <v>33</v>
      </c>
      <c r="AX234" s="13" t="s">
        <v>71</v>
      </c>
      <c r="AY234" s="217" t="s">
        <v>132</v>
      </c>
    </row>
    <row r="235" spans="1:65" s="14" customFormat="1" ht="11.25">
      <c r="B235" s="218"/>
      <c r="C235" s="219"/>
      <c r="D235" s="208" t="s">
        <v>153</v>
      </c>
      <c r="E235" s="220" t="s">
        <v>19</v>
      </c>
      <c r="F235" s="221" t="s">
        <v>154</v>
      </c>
      <c r="G235" s="219"/>
      <c r="H235" s="222">
        <v>715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153</v>
      </c>
      <c r="AU235" s="228" t="s">
        <v>81</v>
      </c>
      <c r="AV235" s="14" t="s">
        <v>139</v>
      </c>
      <c r="AW235" s="14" t="s">
        <v>33</v>
      </c>
      <c r="AX235" s="14" t="s">
        <v>79</v>
      </c>
      <c r="AY235" s="228" t="s">
        <v>132</v>
      </c>
    </row>
    <row r="236" spans="1:65" s="2" customFormat="1" ht="16.5" customHeight="1">
      <c r="A236" s="35"/>
      <c r="B236" s="36"/>
      <c r="C236" s="235" t="s">
        <v>393</v>
      </c>
      <c r="D236" s="235" t="s">
        <v>217</v>
      </c>
      <c r="E236" s="236" t="s">
        <v>394</v>
      </c>
      <c r="F236" s="237" t="s">
        <v>395</v>
      </c>
      <c r="G236" s="238" t="s">
        <v>252</v>
      </c>
      <c r="H236" s="239">
        <v>675</v>
      </c>
      <c r="I236" s="240"/>
      <c r="J236" s="241">
        <f>ROUND(I236*H236,2)</f>
        <v>0</v>
      </c>
      <c r="K236" s="237" t="s">
        <v>19</v>
      </c>
      <c r="L236" s="242"/>
      <c r="M236" s="243" t="s">
        <v>19</v>
      </c>
      <c r="N236" s="244" t="s">
        <v>42</v>
      </c>
      <c r="O236" s="65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9" t="s">
        <v>208</v>
      </c>
      <c r="AT236" s="199" t="s">
        <v>217</v>
      </c>
      <c r="AU236" s="199" t="s">
        <v>81</v>
      </c>
      <c r="AY236" s="18" t="s">
        <v>132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8" t="s">
        <v>79</v>
      </c>
      <c r="BK236" s="200">
        <f>ROUND(I236*H236,2)</f>
        <v>0</v>
      </c>
      <c r="BL236" s="18" t="s">
        <v>139</v>
      </c>
      <c r="BM236" s="199" t="s">
        <v>396</v>
      </c>
    </row>
    <row r="237" spans="1:65" s="13" customFormat="1" ht="11.25">
      <c r="B237" s="206"/>
      <c r="C237" s="207"/>
      <c r="D237" s="208" t="s">
        <v>153</v>
      </c>
      <c r="E237" s="209" t="s">
        <v>19</v>
      </c>
      <c r="F237" s="210" t="s">
        <v>391</v>
      </c>
      <c r="G237" s="207"/>
      <c r="H237" s="211">
        <v>675</v>
      </c>
      <c r="I237" s="212"/>
      <c r="J237" s="207"/>
      <c r="K237" s="207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153</v>
      </c>
      <c r="AU237" s="217" t="s">
        <v>81</v>
      </c>
      <c r="AV237" s="13" t="s">
        <v>81</v>
      </c>
      <c r="AW237" s="13" t="s">
        <v>33</v>
      </c>
      <c r="AX237" s="13" t="s">
        <v>71</v>
      </c>
      <c r="AY237" s="217" t="s">
        <v>132</v>
      </c>
    </row>
    <row r="238" spans="1:65" s="14" customFormat="1" ht="11.25">
      <c r="B238" s="218"/>
      <c r="C238" s="219"/>
      <c r="D238" s="208" t="s">
        <v>153</v>
      </c>
      <c r="E238" s="220" t="s">
        <v>19</v>
      </c>
      <c r="F238" s="221" t="s">
        <v>154</v>
      </c>
      <c r="G238" s="219"/>
      <c r="H238" s="222">
        <v>675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153</v>
      </c>
      <c r="AU238" s="228" t="s">
        <v>81</v>
      </c>
      <c r="AV238" s="14" t="s">
        <v>139</v>
      </c>
      <c r="AW238" s="14" t="s">
        <v>33</v>
      </c>
      <c r="AX238" s="14" t="s">
        <v>79</v>
      </c>
      <c r="AY238" s="228" t="s">
        <v>132</v>
      </c>
    </row>
    <row r="239" spans="1:65" s="2" customFormat="1" ht="16.5" customHeight="1">
      <c r="A239" s="35"/>
      <c r="B239" s="36"/>
      <c r="C239" s="235" t="s">
        <v>397</v>
      </c>
      <c r="D239" s="235" t="s">
        <v>217</v>
      </c>
      <c r="E239" s="236" t="s">
        <v>398</v>
      </c>
      <c r="F239" s="237" t="s">
        <v>399</v>
      </c>
      <c r="G239" s="238" t="s">
        <v>252</v>
      </c>
      <c r="H239" s="239">
        <v>40</v>
      </c>
      <c r="I239" s="240"/>
      <c r="J239" s="241">
        <f>ROUND(I239*H239,2)</f>
        <v>0</v>
      </c>
      <c r="K239" s="237" t="s">
        <v>19</v>
      </c>
      <c r="L239" s="242"/>
      <c r="M239" s="243" t="s">
        <v>19</v>
      </c>
      <c r="N239" s="244" t="s">
        <v>42</v>
      </c>
      <c r="O239" s="65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9" t="s">
        <v>208</v>
      </c>
      <c r="AT239" s="199" t="s">
        <v>217</v>
      </c>
      <c r="AU239" s="199" t="s">
        <v>81</v>
      </c>
      <c r="AY239" s="18" t="s">
        <v>132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8" t="s">
        <v>79</v>
      </c>
      <c r="BK239" s="200">
        <f>ROUND(I239*H239,2)</f>
        <v>0</v>
      </c>
      <c r="BL239" s="18" t="s">
        <v>139</v>
      </c>
      <c r="BM239" s="199" t="s">
        <v>400</v>
      </c>
    </row>
    <row r="240" spans="1:65" s="13" customFormat="1" ht="11.25">
      <c r="B240" s="206"/>
      <c r="C240" s="207"/>
      <c r="D240" s="208" t="s">
        <v>153</v>
      </c>
      <c r="E240" s="209" t="s">
        <v>19</v>
      </c>
      <c r="F240" s="210" t="s">
        <v>392</v>
      </c>
      <c r="G240" s="207"/>
      <c r="H240" s="211">
        <v>40</v>
      </c>
      <c r="I240" s="212"/>
      <c r="J240" s="207"/>
      <c r="K240" s="207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153</v>
      </c>
      <c r="AU240" s="217" t="s">
        <v>81</v>
      </c>
      <c r="AV240" s="13" t="s">
        <v>81</v>
      </c>
      <c r="AW240" s="13" t="s">
        <v>33</v>
      </c>
      <c r="AX240" s="13" t="s">
        <v>71</v>
      </c>
      <c r="AY240" s="217" t="s">
        <v>132</v>
      </c>
    </row>
    <row r="241" spans="1:65" s="14" customFormat="1" ht="11.25">
      <c r="B241" s="218"/>
      <c r="C241" s="219"/>
      <c r="D241" s="208" t="s">
        <v>153</v>
      </c>
      <c r="E241" s="220" t="s">
        <v>19</v>
      </c>
      <c r="F241" s="221" t="s">
        <v>154</v>
      </c>
      <c r="G241" s="219"/>
      <c r="H241" s="222">
        <v>40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153</v>
      </c>
      <c r="AU241" s="228" t="s">
        <v>81</v>
      </c>
      <c r="AV241" s="14" t="s">
        <v>139</v>
      </c>
      <c r="AW241" s="14" t="s">
        <v>33</v>
      </c>
      <c r="AX241" s="14" t="s">
        <v>79</v>
      </c>
      <c r="AY241" s="228" t="s">
        <v>132</v>
      </c>
    </row>
    <row r="242" spans="1:65" s="2" customFormat="1" ht="21.75" customHeight="1">
      <c r="A242" s="35"/>
      <c r="B242" s="36"/>
      <c r="C242" s="188" t="s">
        <v>401</v>
      </c>
      <c r="D242" s="188" t="s">
        <v>135</v>
      </c>
      <c r="E242" s="189" t="s">
        <v>402</v>
      </c>
      <c r="F242" s="190" t="s">
        <v>403</v>
      </c>
      <c r="G242" s="191" t="s">
        <v>252</v>
      </c>
      <c r="H242" s="192">
        <v>575</v>
      </c>
      <c r="I242" s="193"/>
      <c r="J242" s="194">
        <f>ROUND(I242*H242,2)</f>
        <v>0</v>
      </c>
      <c r="K242" s="190" t="s">
        <v>19</v>
      </c>
      <c r="L242" s="40"/>
      <c r="M242" s="195" t="s">
        <v>19</v>
      </c>
      <c r="N242" s="196" t="s">
        <v>42</v>
      </c>
      <c r="O242" s="65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9" t="s">
        <v>139</v>
      </c>
      <c r="AT242" s="199" t="s">
        <v>135</v>
      </c>
      <c r="AU242" s="199" t="s">
        <v>81</v>
      </c>
      <c r="AY242" s="18" t="s">
        <v>132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8" t="s">
        <v>79</v>
      </c>
      <c r="BK242" s="200">
        <f>ROUND(I242*H242,2)</f>
        <v>0</v>
      </c>
      <c r="BL242" s="18" t="s">
        <v>139</v>
      </c>
      <c r="BM242" s="199" t="s">
        <v>404</v>
      </c>
    </row>
    <row r="243" spans="1:65" s="13" customFormat="1" ht="11.25">
      <c r="B243" s="206"/>
      <c r="C243" s="207"/>
      <c r="D243" s="208" t="s">
        <v>153</v>
      </c>
      <c r="E243" s="209" t="s">
        <v>19</v>
      </c>
      <c r="F243" s="210" t="s">
        <v>405</v>
      </c>
      <c r="G243" s="207"/>
      <c r="H243" s="211">
        <v>575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153</v>
      </c>
      <c r="AU243" s="217" t="s">
        <v>81</v>
      </c>
      <c r="AV243" s="13" t="s">
        <v>81</v>
      </c>
      <c r="AW243" s="13" t="s">
        <v>33</v>
      </c>
      <c r="AX243" s="13" t="s">
        <v>71</v>
      </c>
      <c r="AY243" s="217" t="s">
        <v>132</v>
      </c>
    </row>
    <row r="244" spans="1:65" s="14" customFormat="1" ht="11.25">
      <c r="B244" s="218"/>
      <c r="C244" s="219"/>
      <c r="D244" s="208" t="s">
        <v>153</v>
      </c>
      <c r="E244" s="220" t="s">
        <v>19</v>
      </c>
      <c r="F244" s="221" t="s">
        <v>154</v>
      </c>
      <c r="G244" s="219"/>
      <c r="H244" s="222">
        <v>575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153</v>
      </c>
      <c r="AU244" s="228" t="s">
        <v>81</v>
      </c>
      <c r="AV244" s="14" t="s">
        <v>139</v>
      </c>
      <c r="AW244" s="14" t="s">
        <v>33</v>
      </c>
      <c r="AX244" s="14" t="s">
        <v>79</v>
      </c>
      <c r="AY244" s="228" t="s">
        <v>132</v>
      </c>
    </row>
    <row r="245" spans="1:65" s="2" customFormat="1" ht="16.5" customHeight="1">
      <c r="A245" s="35"/>
      <c r="B245" s="36"/>
      <c r="C245" s="235" t="s">
        <v>406</v>
      </c>
      <c r="D245" s="235" t="s">
        <v>217</v>
      </c>
      <c r="E245" s="236" t="s">
        <v>407</v>
      </c>
      <c r="F245" s="237" t="s">
        <v>408</v>
      </c>
      <c r="G245" s="238" t="s">
        <v>346</v>
      </c>
      <c r="H245" s="239">
        <v>1150</v>
      </c>
      <c r="I245" s="240"/>
      <c r="J245" s="241">
        <f>ROUND(I245*H245,2)</f>
        <v>0</v>
      </c>
      <c r="K245" s="237" t="s">
        <v>19</v>
      </c>
      <c r="L245" s="242"/>
      <c r="M245" s="243" t="s">
        <v>19</v>
      </c>
      <c r="N245" s="244" t="s">
        <v>42</v>
      </c>
      <c r="O245" s="65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9" t="s">
        <v>208</v>
      </c>
      <c r="AT245" s="199" t="s">
        <v>217</v>
      </c>
      <c r="AU245" s="199" t="s">
        <v>81</v>
      </c>
      <c r="AY245" s="18" t="s">
        <v>132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8" t="s">
        <v>79</v>
      </c>
      <c r="BK245" s="200">
        <f>ROUND(I245*H245,2)</f>
        <v>0</v>
      </c>
      <c r="BL245" s="18" t="s">
        <v>139</v>
      </c>
      <c r="BM245" s="199" t="s">
        <v>409</v>
      </c>
    </row>
    <row r="246" spans="1:65" s="13" customFormat="1" ht="11.25">
      <c r="B246" s="206"/>
      <c r="C246" s="207"/>
      <c r="D246" s="208" t="s">
        <v>153</v>
      </c>
      <c r="E246" s="209" t="s">
        <v>19</v>
      </c>
      <c r="F246" s="210" t="s">
        <v>410</v>
      </c>
      <c r="G246" s="207"/>
      <c r="H246" s="211">
        <v>1150</v>
      </c>
      <c r="I246" s="212"/>
      <c r="J246" s="207"/>
      <c r="K246" s="207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153</v>
      </c>
      <c r="AU246" s="217" t="s">
        <v>81</v>
      </c>
      <c r="AV246" s="13" t="s">
        <v>81</v>
      </c>
      <c r="AW246" s="13" t="s">
        <v>33</v>
      </c>
      <c r="AX246" s="13" t="s">
        <v>71</v>
      </c>
      <c r="AY246" s="217" t="s">
        <v>132</v>
      </c>
    </row>
    <row r="247" spans="1:65" s="14" customFormat="1" ht="11.25">
      <c r="B247" s="218"/>
      <c r="C247" s="219"/>
      <c r="D247" s="208" t="s">
        <v>153</v>
      </c>
      <c r="E247" s="220" t="s">
        <v>19</v>
      </c>
      <c r="F247" s="221" t="s">
        <v>154</v>
      </c>
      <c r="G247" s="219"/>
      <c r="H247" s="222">
        <v>1150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153</v>
      </c>
      <c r="AU247" s="228" t="s">
        <v>81</v>
      </c>
      <c r="AV247" s="14" t="s">
        <v>139</v>
      </c>
      <c r="AW247" s="14" t="s">
        <v>33</v>
      </c>
      <c r="AX247" s="14" t="s">
        <v>79</v>
      </c>
      <c r="AY247" s="228" t="s">
        <v>132</v>
      </c>
    </row>
    <row r="248" spans="1:65" s="2" customFormat="1" ht="16.5" customHeight="1">
      <c r="A248" s="35"/>
      <c r="B248" s="36"/>
      <c r="C248" s="188" t="s">
        <v>411</v>
      </c>
      <c r="D248" s="188" t="s">
        <v>135</v>
      </c>
      <c r="E248" s="189" t="s">
        <v>412</v>
      </c>
      <c r="F248" s="190" t="s">
        <v>413</v>
      </c>
      <c r="G248" s="191" t="s">
        <v>174</v>
      </c>
      <c r="H248" s="192">
        <v>5014</v>
      </c>
      <c r="I248" s="193"/>
      <c r="J248" s="194">
        <f>ROUND(I248*H248,2)</f>
        <v>0</v>
      </c>
      <c r="K248" s="190" t="s">
        <v>19</v>
      </c>
      <c r="L248" s="40"/>
      <c r="M248" s="195" t="s">
        <v>19</v>
      </c>
      <c r="N248" s="196" t="s">
        <v>42</v>
      </c>
      <c r="O248" s="65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9" t="s">
        <v>139</v>
      </c>
      <c r="AT248" s="199" t="s">
        <v>135</v>
      </c>
      <c r="AU248" s="199" t="s">
        <v>81</v>
      </c>
      <c r="AY248" s="18" t="s">
        <v>132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8" t="s">
        <v>79</v>
      </c>
      <c r="BK248" s="200">
        <f>ROUND(I248*H248,2)</f>
        <v>0</v>
      </c>
      <c r="BL248" s="18" t="s">
        <v>139</v>
      </c>
      <c r="BM248" s="199" t="s">
        <v>414</v>
      </c>
    </row>
    <row r="249" spans="1:65" s="2" customFormat="1" ht="21.75" customHeight="1">
      <c r="A249" s="35"/>
      <c r="B249" s="36"/>
      <c r="C249" s="188" t="s">
        <v>415</v>
      </c>
      <c r="D249" s="188" t="s">
        <v>135</v>
      </c>
      <c r="E249" s="189" t="s">
        <v>416</v>
      </c>
      <c r="F249" s="190" t="s">
        <v>417</v>
      </c>
      <c r="G249" s="191" t="s">
        <v>252</v>
      </c>
      <c r="H249" s="192">
        <v>183</v>
      </c>
      <c r="I249" s="193"/>
      <c r="J249" s="194">
        <f>ROUND(I249*H249,2)</f>
        <v>0</v>
      </c>
      <c r="K249" s="190" t="s">
        <v>19</v>
      </c>
      <c r="L249" s="40"/>
      <c r="M249" s="195" t="s">
        <v>19</v>
      </c>
      <c r="N249" s="196" t="s">
        <v>42</v>
      </c>
      <c r="O249" s="65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9" t="s">
        <v>139</v>
      </c>
      <c r="AT249" s="199" t="s">
        <v>135</v>
      </c>
      <c r="AU249" s="199" t="s">
        <v>81</v>
      </c>
      <c r="AY249" s="18" t="s">
        <v>132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8" t="s">
        <v>79</v>
      </c>
      <c r="BK249" s="200">
        <f>ROUND(I249*H249,2)</f>
        <v>0</v>
      </c>
      <c r="BL249" s="18" t="s">
        <v>139</v>
      </c>
      <c r="BM249" s="199" t="s">
        <v>418</v>
      </c>
    </row>
    <row r="250" spans="1:65" s="13" customFormat="1" ht="11.25">
      <c r="B250" s="206"/>
      <c r="C250" s="207"/>
      <c r="D250" s="208" t="s">
        <v>153</v>
      </c>
      <c r="E250" s="209" t="s">
        <v>19</v>
      </c>
      <c r="F250" s="210" t="s">
        <v>419</v>
      </c>
      <c r="G250" s="207"/>
      <c r="H250" s="211">
        <v>183</v>
      </c>
      <c r="I250" s="212"/>
      <c r="J250" s="207"/>
      <c r="K250" s="207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153</v>
      </c>
      <c r="AU250" s="217" t="s">
        <v>81</v>
      </c>
      <c r="AV250" s="13" t="s">
        <v>81</v>
      </c>
      <c r="AW250" s="13" t="s">
        <v>33</v>
      </c>
      <c r="AX250" s="13" t="s">
        <v>71</v>
      </c>
      <c r="AY250" s="217" t="s">
        <v>132</v>
      </c>
    </row>
    <row r="251" spans="1:65" s="14" customFormat="1" ht="11.25">
      <c r="B251" s="218"/>
      <c r="C251" s="219"/>
      <c r="D251" s="208" t="s">
        <v>153</v>
      </c>
      <c r="E251" s="220" t="s">
        <v>19</v>
      </c>
      <c r="F251" s="221" t="s">
        <v>154</v>
      </c>
      <c r="G251" s="219"/>
      <c r="H251" s="222">
        <v>183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153</v>
      </c>
      <c r="AU251" s="228" t="s">
        <v>81</v>
      </c>
      <c r="AV251" s="14" t="s">
        <v>139</v>
      </c>
      <c r="AW251" s="14" t="s">
        <v>33</v>
      </c>
      <c r="AX251" s="14" t="s">
        <v>79</v>
      </c>
      <c r="AY251" s="228" t="s">
        <v>132</v>
      </c>
    </row>
    <row r="252" spans="1:65" s="2" customFormat="1" ht="21.75" customHeight="1">
      <c r="A252" s="35"/>
      <c r="B252" s="36"/>
      <c r="C252" s="188" t="s">
        <v>420</v>
      </c>
      <c r="D252" s="188" t="s">
        <v>135</v>
      </c>
      <c r="E252" s="189" t="s">
        <v>421</v>
      </c>
      <c r="F252" s="190" t="s">
        <v>422</v>
      </c>
      <c r="G252" s="191" t="s">
        <v>346</v>
      </c>
      <c r="H252" s="192">
        <v>9</v>
      </c>
      <c r="I252" s="193"/>
      <c r="J252" s="194">
        <f>ROUND(I252*H252,2)</f>
        <v>0</v>
      </c>
      <c r="K252" s="190" t="s">
        <v>19</v>
      </c>
      <c r="L252" s="40"/>
      <c r="M252" s="195" t="s">
        <v>19</v>
      </c>
      <c r="N252" s="196" t="s">
        <v>42</v>
      </c>
      <c r="O252" s="65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9" t="s">
        <v>139</v>
      </c>
      <c r="AT252" s="199" t="s">
        <v>135</v>
      </c>
      <c r="AU252" s="199" t="s">
        <v>81</v>
      </c>
      <c r="AY252" s="18" t="s">
        <v>132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8" t="s">
        <v>79</v>
      </c>
      <c r="BK252" s="200">
        <f>ROUND(I252*H252,2)</f>
        <v>0</v>
      </c>
      <c r="BL252" s="18" t="s">
        <v>139</v>
      </c>
      <c r="BM252" s="199" t="s">
        <v>423</v>
      </c>
    </row>
    <row r="253" spans="1:65" s="13" customFormat="1" ht="11.25">
      <c r="B253" s="206"/>
      <c r="C253" s="207"/>
      <c r="D253" s="208" t="s">
        <v>153</v>
      </c>
      <c r="E253" s="209" t="s">
        <v>19</v>
      </c>
      <c r="F253" s="210" t="s">
        <v>424</v>
      </c>
      <c r="G253" s="207"/>
      <c r="H253" s="211">
        <v>9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153</v>
      </c>
      <c r="AU253" s="217" t="s">
        <v>81</v>
      </c>
      <c r="AV253" s="13" t="s">
        <v>81</v>
      </c>
      <c r="AW253" s="13" t="s">
        <v>33</v>
      </c>
      <c r="AX253" s="13" t="s">
        <v>71</v>
      </c>
      <c r="AY253" s="217" t="s">
        <v>132</v>
      </c>
    </row>
    <row r="254" spans="1:65" s="14" customFormat="1" ht="11.25">
      <c r="B254" s="218"/>
      <c r="C254" s="219"/>
      <c r="D254" s="208" t="s">
        <v>153</v>
      </c>
      <c r="E254" s="220" t="s">
        <v>19</v>
      </c>
      <c r="F254" s="221" t="s">
        <v>154</v>
      </c>
      <c r="G254" s="219"/>
      <c r="H254" s="222">
        <v>9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153</v>
      </c>
      <c r="AU254" s="228" t="s">
        <v>81</v>
      </c>
      <c r="AV254" s="14" t="s">
        <v>139</v>
      </c>
      <c r="AW254" s="14" t="s">
        <v>33</v>
      </c>
      <c r="AX254" s="14" t="s">
        <v>79</v>
      </c>
      <c r="AY254" s="228" t="s">
        <v>132</v>
      </c>
    </row>
    <row r="255" spans="1:65" s="12" customFormat="1" ht="22.9" customHeight="1">
      <c r="B255" s="172"/>
      <c r="C255" s="173"/>
      <c r="D255" s="174" t="s">
        <v>70</v>
      </c>
      <c r="E255" s="186" t="s">
        <v>425</v>
      </c>
      <c r="F255" s="186" t="s">
        <v>426</v>
      </c>
      <c r="G255" s="173"/>
      <c r="H255" s="173"/>
      <c r="I255" s="176"/>
      <c r="J255" s="187">
        <f>BK255</f>
        <v>0</v>
      </c>
      <c r="K255" s="173"/>
      <c r="L255" s="178"/>
      <c r="M255" s="179"/>
      <c r="N255" s="180"/>
      <c r="O255" s="180"/>
      <c r="P255" s="181">
        <f>P256</f>
        <v>0</v>
      </c>
      <c r="Q255" s="180"/>
      <c r="R255" s="181">
        <f>R256</f>
        <v>0</v>
      </c>
      <c r="S255" s="180"/>
      <c r="T255" s="182">
        <f>T256</f>
        <v>0</v>
      </c>
      <c r="AR255" s="183" t="s">
        <v>79</v>
      </c>
      <c r="AT255" s="184" t="s">
        <v>70</v>
      </c>
      <c r="AU255" s="184" t="s">
        <v>79</v>
      </c>
      <c r="AY255" s="183" t="s">
        <v>132</v>
      </c>
      <c r="BK255" s="185">
        <f>BK256</f>
        <v>0</v>
      </c>
    </row>
    <row r="256" spans="1:65" s="2" customFormat="1" ht="21.75" customHeight="1">
      <c r="A256" s="35"/>
      <c r="B256" s="36"/>
      <c r="C256" s="188" t="s">
        <v>427</v>
      </c>
      <c r="D256" s="188" t="s">
        <v>135</v>
      </c>
      <c r="E256" s="189" t="s">
        <v>428</v>
      </c>
      <c r="F256" s="190" t="s">
        <v>429</v>
      </c>
      <c r="G256" s="191" t="s">
        <v>220</v>
      </c>
      <c r="H256" s="192">
        <v>865.41099999999994</v>
      </c>
      <c r="I256" s="193"/>
      <c r="J256" s="194">
        <f>ROUND(I256*H256,2)</f>
        <v>0</v>
      </c>
      <c r="K256" s="190" t="s">
        <v>19</v>
      </c>
      <c r="L256" s="40"/>
      <c r="M256" s="195" t="s">
        <v>19</v>
      </c>
      <c r="N256" s="196" t="s">
        <v>42</v>
      </c>
      <c r="O256" s="65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9" t="s">
        <v>139</v>
      </c>
      <c r="AT256" s="199" t="s">
        <v>135</v>
      </c>
      <c r="AU256" s="199" t="s">
        <v>81</v>
      </c>
      <c r="AY256" s="18" t="s">
        <v>132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8" t="s">
        <v>79</v>
      </c>
      <c r="BK256" s="200">
        <f>ROUND(I256*H256,2)</f>
        <v>0</v>
      </c>
      <c r="BL256" s="18" t="s">
        <v>139</v>
      </c>
      <c r="BM256" s="199" t="s">
        <v>430</v>
      </c>
    </row>
    <row r="257" spans="1:65" s="12" customFormat="1" ht="25.9" customHeight="1">
      <c r="B257" s="172"/>
      <c r="C257" s="173"/>
      <c r="D257" s="174" t="s">
        <v>70</v>
      </c>
      <c r="E257" s="175" t="s">
        <v>76</v>
      </c>
      <c r="F257" s="175" t="s">
        <v>77</v>
      </c>
      <c r="G257" s="173"/>
      <c r="H257" s="173"/>
      <c r="I257" s="176"/>
      <c r="J257" s="177">
        <f>BK257</f>
        <v>0</v>
      </c>
      <c r="K257" s="173"/>
      <c r="L257" s="178"/>
      <c r="M257" s="179"/>
      <c r="N257" s="180"/>
      <c r="O257" s="180"/>
      <c r="P257" s="181">
        <f>P258</f>
        <v>0</v>
      </c>
      <c r="Q257" s="180"/>
      <c r="R257" s="181">
        <f>R258</f>
        <v>0</v>
      </c>
      <c r="S257" s="180"/>
      <c r="T257" s="182">
        <f>T258</f>
        <v>0</v>
      </c>
      <c r="AR257" s="183" t="s">
        <v>194</v>
      </c>
      <c r="AT257" s="184" t="s">
        <v>70</v>
      </c>
      <c r="AU257" s="184" t="s">
        <v>71</v>
      </c>
      <c r="AY257" s="183" t="s">
        <v>132</v>
      </c>
      <c r="BK257" s="185">
        <f>BK258</f>
        <v>0</v>
      </c>
    </row>
    <row r="258" spans="1:65" s="12" customFormat="1" ht="22.9" customHeight="1">
      <c r="B258" s="172"/>
      <c r="C258" s="173"/>
      <c r="D258" s="174" t="s">
        <v>70</v>
      </c>
      <c r="E258" s="186" t="s">
        <v>431</v>
      </c>
      <c r="F258" s="186" t="s">
        <v>83</v>
      </c>
      <c r="G258" s="173"/>
      <c r="H258" s="173"/>
      <c r="I258" s="176"/>
      <c r="J258" s="187">
        <f>BK258</f>
        <v>0</v>
      </c>
      <c r="K258" s="173"/>
      <c r="L258" s="178"/>
      <c r="M258" s="179"/>
      <c r="N258" s="180"/>
      <c r="O258" s="180"/>
      <c r="P258" s="181">
        <f>SUM(P259:P261)</f>
        <v>0</v>
      </c>
      <c r="Q258" s="180"/>
      <c r="R258" s="181">
        <f>SUM(R259:R261)</f>
        <v>0</v>
      </c>
      <c r="S258" s="180"/>
      <c r="T258" s="182">
        <f>SUM(T259:T261)</f>
        <v>0</v>
      </c>
      <c r="AR258" s="183" t="s">
        <v>194</v>
      </c>
      <c r="AT258" s="184" t="s">
        <v>70</v>
      </c>
      <c r="AU258" s="184" t="s">
        <v>79</v>
      </c>
      <c r="AY258" s="183" t="s">
        <v>132</v>
      </c>
      <c r="BK258" s="185">
        <f>SUM(BK259:BK261)</f>
        <v>0</v>
      </c>
    </row>
    <row r="259" spans="1:65" s="2" customFormat="1" ht="16.5" customHeight="1">
      <c r="A259" s="35"/>
      <c r="B259" s="36"/>
      <c r="C259" s="188" t="s">
        <v>432</v>
      </c>
      <c r="D259" s="188" t="s">
        <v>135</v>
      </c>
      <c r="E259" s="189" t="s">
        <v>433</v>
      </c>
      <c r="F259" s="190" t="s">
        <v>434</v>
      </c>
      <c r="G259" s="191" t="s">
        <v>435</v>
      </c>
      <c r="H259" s="192">
        <v>1</v>
      </c>
      <c r="I259" s="193"/>
      <c r="J259" s="194">
        <f>ROUND(I259*H259,2)</f>
        <v>0</v>
      </c>
      <c r="K259" s="190" t="s">
        <v>19</v>
      </c>
      <c r="L259" s="40"/>
      <c r="M259" s="195" t="s">
        <v>19</v>
      </c>
      <c r="N259" s="196" t="s">
        <v>42</v>
      </c>
      <c r="O259" s="65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9" t="s">
        <v>139</v>
      </c>
      <c r="AT259" s="199" t="s">
        <v>135</v>
      </c>
      <c r="AU259" s="199" t="s">
        <v>81</v>
      </c>
      <c r="AY259" s="18" t="s">
        <v>132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8" t="s">
        <v>79</v>
      </c>
      <c r="BK259" s="200">
        <f>ROUND(I259*H259,2)</f>
        <v>0</v>
      </c>
      <c r="BL259" s="18" t="s">
        <v>139</v>
      </c>
      <c r="BM259" s="199" t="s">
        <v>436</v>
      </c>
    </row>
    <row r="260" spans="1:65" s="13" customFormat="1" ht="11.25">
      <c r="B260" s="206"/>
      <c r="C260" s="207"/>
      <c r="D260" s="208" t="s">
        <v>153</v>
      </c>
      <c r="E260" s="209" t="s">
        <v>19</v>
      </c>
      <c r="F260" s="210" t="s">
        <v>437</v>
      </c>
      <c r="G260" s="207"/>
      <c r="H260" s="211">
        <v>1</v>
      </c>
      <c r="I260" s="212"/>
      <c r="J260" s="207"/>
      <c r="K260" s="207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153</v>
      </c>
      <c r="AU260" s="217" t="s">
        <v>81</v>
      </c>
      <c r="AV260" s="13" t="s">
        <v>81</v>
      </c>
      <c r="AW260" s="13" t="s">
        <v>33</v>
      </c>
      <c r="AX260" s="13" t="s">
        <v>71</v>
      </c>
      <c r="AY260" s="217" t="s">
        <v>132</v>
      </c>
    </row>
    <row r="261" spans="1:65" s="14" customFormat="1" ht="11.25">
      <c r="B261" s="218"/>
      <c r="C261" s="219"/>
      <c r="D261" s="208" t="s">
        <v>153</v>
      </c>
      <c r="E261" s="220" t="s">
        <v>19</v>
      </c>
      <c r="F261" s="221" t="s">
        <v>154</v>
      </c>
      <c r="G261" s="219"/>
      <c r="H261" s="222">
        <v>1</v>
      </c>
      <c r="I261" s="223"/>
      <c r="J261" s="219"/>
      <c r="K261" s="219"/>
      <c r="L261" s="224"/>
      <c r="M261" s="229"/>
      <c r="N261" s="230"/>
      <c r="O261" s="230"/>
      <c r="P261" s="230"/>
      <c r="Q261" s="230"/>
      <c r="R261" s="230"/>
      <c r="S261" s="230"/>
      <c r="T261" s="231"/>
      <c r="AT261" s="228" t="s">
        <v>153</v>
      </c>
      <c r="AU261" s="228" t="s">
        <v>81</v>
      </c>
      <c r="AV261" s="14" t="s">
        <v>139</v>
      </c>
      <c r="AW261" s="14" t="s">
        <v>33</v>
      </c>
      <c r="AX261" s="14" t="s">
        <v>79</v>
      </c>
      <c r="AY261" s="228" t="s">
        <v>132</v>
      </c>
    </row>
    <row r="262" spans="1:65" s="2" customFormat="1" ht="6.95" customHeight="1">
      <c r="A262" s="35"/>
      <c r="B262" s="48"/>
      <c r="C262" s="49"/>
      <c r="D262" s="49"/>
      <c r="E262" s="49"/>
      <c r="F262" s="49"/>
      <c r="G262" s="49"/>
      <c r="H262" s="49"/>
      <c r="I262" s="137"/>
      <c r="J262" s="49"/>
      <c r="K262" s="49"/>
      <c r="L262" s="40"/>
      <c r="M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</row>
  </sheetData>
  <sheetProtection algorithmName="SHA-512" hashValue="eqIPCNv/EP2t56ThNpgSQNZXA81+fOGpDJahH1YEh5kpYb77Uy4ATfsowChEoNW7TAwdItnlCAJgILCQbq3EJw==" saltValue="7OhypUeyyqh6yAGWX7ifmUQ71hoyy7JCbcpLPHqS7LFzlgw2UvhLFYd1kaWH8o0pyO70wDKt2mtv3/+KSFF98Q==" spinCount="100000" sheet="1" objects="1" scenarios="1" formatColumns="0" formatRows="0" autoFilter="0"/>
  <autoFilter ref="C86:K261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41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438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ROUND(J87,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ROUND((SUM(BE87:BE414)),  2)</f>
        <v>0</v>
      </c>
      <c r="G33" s="35"/>
      <c r="H33" s="35"/>
      <c r="I33" s="126">
        <v>0.21</v>
      </c>
      <c r="J33" s="125">
        <f>ROUND(((SUM(BE87:BE414))*I33),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ROUND((SUM(BF87:BF414)),  2)</f>
        <v>0</v>
      </c>
      <c r="G34" s="35"/>
      <c r="H34" s="35"/>
      <c r="I34" s="126">
        <v>0.15</v>
      </c>
      <c r="J34" s="125">
        <f>ROUND(((SUM(BF87:BF414))*I34),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ROUND((SUM(BG87:BG414)),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ROUND((SUM(BH87:BH414)),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ROUND((SUM(BI87:BI414)),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SO-03 - Systém likvidace dešťových vod vč. napojení na dešťovou kanalizaci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J87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163</v>
      </c>
      <c r="E60" s="149"/>
      <c r="F60" s="149"/>
      <c r="G60" s="149"/>
      <c r="H60" s="149"/>
      <c r="I60" s="150"/>
      <c r="J60" s="151">
        <f>J88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164</v>
      </c>
      <c r="E61" s="156"/>
      <c r="F61" s="156"/>
      <c r="G61" s="156"/>
      <c r="H61" s="156"/>
      <c r="I61" s="157"/>
      <c r="J61" s="158">
        <f>J89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439</v>
      </c>
      <c r="E62" s="156"/>
      <c r="F62" s="156"/>
      <c r="G62" s="156"/>
      <c r="H62" s="156"/>
      <c r="I62" s="157"/>
      <c r="J62" s="158">
        <f>J184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166</v>
      </c>
      <c r="E63" s="156"/>
      <c r="F63" s="156"/>
      <c r="G63" s="156"/>
      <c r="H63" s="156"/>
      <c r="I63" s="157"/>
      <c r="J63" s="158">
        <f>J210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440</v>
      </c>
      <c r="E64" s="156"/>
      <c r="F64" s="156"/>
      <c r="G64" s="156"/>
      <c r="H64" s="156"/>
      <c r="I64" s="157"/>
      <c r="J64" s="158">
        <f>J233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167</v>
      </c>
      <c r="E65" s="156"/>
      <c r="F65" s="156"/>
      <c r="G65" s="156"/>
      <c r="H65" s="156"/>
      <c r="I65" s="157"/>
      <c r="J65" s="158">
        <f>J389</f>
        <v>0</v>
      </c>
      <c r="K65" s="154"/>
      <c r="L65" s="159"/>
    </row>
    <row r="66" spans="1:31" s="10" customFormat="1" ht="19.899999999999999" customHeight="1">
      <c r="B66" s="153"/>
      <c r="C66" s="154"/>
      <c r="D66" s="155" t="s">
        <v>441</v>
      </c>
      <c r="E66" s="156"/>
      <c r="F66" s="156"/>
      <c r="G66" s="156"/>
      <c r="H66" s="156"/>
      <c r="I66" s="157"/>
      <c r="J66" s="158">
        <f>J402</f>
        <v>0</v>
      </c>
      <c r="K66" s="154"/>
      <c r="L66" s="159"/>
    </row>
    <row r="67" spans="1:31" s="10" customFormat="1" ht="19.899999999999999" customHeight="1">
      <c r="B67" s="153"/>
      <c r="C67" s="154"/>
      <c r="D67" s="155" t="s">
        <v>442</v>
      </c>
      <c r="E67" s="156"/>
      <c r="F67" s="156"/>
      <c r="G67" s="156"/>
      <c r="H67" s="156"/>
      <c r="I67" s="157"/>
      <c r="J67" s="158">
        <f>J404</f>
        <v>0</v>
      </c>
      <c r="K67" s="154"/>
      <c r="L67" s="159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37"/>
      <c r="J69" s="49"/>
      <c r="K69" s="49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0"/>
      <c r="J73" s="51"/>
      <c r="K73" s="51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118</v>
      </c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80" t="str">
        <f>E7</f>
        <v>Sportovní hala Sušice - Venkovní stavební objekty</v>
      </c>
      <c r="F77" s="381"/>
      <c r="G77" s="381"/>
      <c r="H77" s="381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110</v>
      </c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37" t="str">
        <f>E9</f>
        <v>SO-03 - Systém likvidace dešťových vod vč. napojení na dešťovou kanalizaci</v>
      </c>
      <c r="F79" s="382"/>
      <c r="G79" s="382"/>
      <c r="H79" s="382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112" t="s">
        <v>23</v>
      </c>
      <c r="J81" s="60" t="str">
        <f>IF(J12="","",J12)</f>
        <v>20. 5. 2019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15" customHeight="1">
      <c r="A83" s="35"/>
      <c r="B83" s="36"/>
      <c r="C83" s="30" t="s">
        <v>25</v>
      </c>
      <c r="D83" s="37"/>
      <c r="E83" s="37"/>
      <c r="F83" s="28" t="str">
        <f>E15</f>
        <v>Město Sušice, nám. Svobody 138, 342 01 Sušice</v>
      </c>
      <c r="G83" s="37"/>
      <c r="H83" s="37"/>
      <c r="I83" s="112" t="s">
        <v>31</v>
      </c>
      <c r="J83" s="33" t="str">
        <f>E21</f>
        <v>APRIS 3MP s.r.o., Baarova 36, 140 00 Praha 4</v>
      </c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112" t="s">
        <v>34</v>
      </c>
      <c r="J84" s="33" t="str">
        <f>E24</f>
        <v xml:space="preserve"> </v>
      </c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09"/>
      <c r="J85" s="37"/>
      <c r="K85" s="37"/>
      <c r="L85" s="11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0"/>
      <c r="B86" s="161"/>
      <c r="C86" s="162" t="s">
        <v>119</v>
      </c>
      <c r="D86" s="163" t="s">
        <v>56</v>
      </c>
      <c r="E86" s="163" t="s">
        <v>52</v>
      </c>
      <c r="F86" s="163" t="s">
        <v>53</v>
      </c>
      <c r="G86" s="163" t="s">
        <v>120</v>
      </c>
      <c r="H86" s="163" t="s">
        <v>121</v>
      </c>
      <c r="I86" s="164" t="s">
        <v>122</v>
      </c>
      <c r="J86" s="163" t="s">
        <v>114</v>
      </c>
      <c r="K86" s="165" t="s">
        <v>123</v>
      </c>
      <c r="L86" s="166"/>
      <c r="M86" s="69" t="s">
        <v>19</v>
      </c>
      <c r="N86" s="70" t="s">
        <v>41</v>
      </c>
      <c r="O86" s="70" t="s">
        <v>124</v>
      </c>
      <c r="P86" s="70" t="s">
        <v>125</v>
      </c>
      <c r="Q86" s="70" t="s">
        <v>126</v>
      </c>
      <c r="R86" s="70" t="s">
        <v>127</v>
      </c>
      <c r="S86" s="70" t="s">
        <v>128</v>
      </c>
      <c r="T86" s="71" t="s">
        <v>129</v>
      </c>
      <c r="U86" s="160"/>
      <c r="V86" s="160"/>
      <c r="W86" s="160"/>
      <c r="X86" s="160"/>
      <c r="Y86" s="160"/>
      <c r="Z86" s="160"/>
      <c r="AA86" s="160"/>
      <c r="AB86" s="160"/>
      <c r="AC86" s="160"/>
      <c r="AD86" s="160"/>
      <c r="AE86" s="160"/>
    </row>
    <row r="87" spans="1:65" s="2" customFormat="1" ht="22.9" customHeight="1">
      <c r="A87" s="35"/>
      <c r="B87" s="36"/>
      <c r="C87" s="76" t="s">
        <v>130</v>
      </c>
      <c r="D87" s="37"/>
      <c r="E87" s="37"/>
      <c r="F87" s="37"/>
      <c r="G87" s="37"/>
      <c r="H87" s="37"/>
      <c r="I87" s="109"/>
      <c r="J87" s="167">
        <f>BK87</f>
        <v>0</v>
      </c>
      <c r="K87" s="37"/>
      <c r="L87" s="40"/>
      <c r="M87" s="72"/>
      <c r="N87" s="168"/>
      <c r="O87" s="73"/>
      <c r="P87" s="169">
        <f>P88</f>
        <v>0</v>
      </c>
      <c r="Q87" s="73"/>
      <c r="R87" s="169">
        <f>R88</f>
        <v>0</v>
      </c>
      <c r="S87" s="73"/>
      <c r="T87" s="170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115</v>
      </c>
      <c r="BK87" s="171">
        <f>BK88</f>
        <v>0</v>
      </c>
    </row>
    <row r="88" spans="1:65" s="12" customFormat="1" ht="25.9" customHeight="1">
      <c r="B88" s="172"/>
      <c r="C88" s="173"/>
      <c r="D88" s="174" t="s">
        <v>70</v>
      </c>
      <c r="E88" s="175" t="s">
        <v>131</v>
      </c>
      <c r="F88" s="175" t="s">
        <v>170</v>
      </c>
      <c r="G88" s="173"/>
      <c r="H88" s="173"/>
      <c r="I88" s="176"/>
      <c r="J88" s="177">
        <f>BK88</f>
        <v>0</v>
      </c>
      <c r="K88" s="173"/>
      <c r="L88" s="178"/>
      <c r="M88" s="179"/>
      <c r="N88" s="180"/>
      <c r="O88" s="180"/>
      <c r="P88" s="181">
        <f>P89+P184+P210+P233+P389+P402+P404</f>
        <v>0</v>
      </c>
      <c r="Q88" s="180"/>
      <c r="R88" s="181">
        <f>R89+R184+R210+R233+R389+R402+R404</f>
        <v>0</v>
      </c>
      <c r="S88" s="180"/>
      <c r="T88" s="182">
        <f>T89+T184+T210+T233+T389+T402+T404</f>
        <v>0</v>
      </c>
      <c r="AR88" s="183" t="s">
        <v>79</v>
      </c>
      <c r="AT88" s="184" t="s">
        <v>70</v>
      </c>
      <c r="AU88" s="184" t="s">
        <v>71</v>
      </c>
      <c r="AY88" s="183" t="s">
        <v>132</v>
      </c>
      <c r="BK88" s="185">
        <f>BK89+BK184+BK210+BK233+BK389+BK402+BK404</f>
        <v>0</v>
      </c>
    </row>
    <row r="89" spans="1:65" s="12" customFormat="1" ht="22.9" customHeight="1">
      <c r="B89" s="172"/>
      <c r="C89" s="173"/>
      <c r="D89" s="174" t="s">
        <v>70</v>
      </c>
      <c r="E89" s="186" t="s">
        <v>79</v>
      </c>
      <c r="F89" s="186" t="s">
        <v>171</v>
      </c>
      <c r="G89" s="173"/>
      <c r="H89" s="173"/>
      <c r="I89" s="176"/>
      <c r="J89" s="187">
        <f>BK89</f>
        <v>0</v>
      </c>
      <c r="K89" s="173"/>
      <c r="L89" s="178"/>
      <c r="M89" s="179"/>
      <c r="N89" s="180"/>
      <c r="O89" s="180"/>
      <c r="P89" s="181">
        <f>SUM(P90:P183)</f>
        <v>0</v>
      </c>
      <c r="Q89" s="180"/>
      <c r="R89" s="181">
        <f>SUM(R90:R183)</f>
        <v>0</v>
      </c>
      <c r="S89" s="180"/>
      <c r="T89" s="182">
        <f>SUM(T90:T183)</f>
        <v>0</v>
      </c>
      <c r="AR89" s="183" t="s">
        <v>79</v>
      </c>
      <c r="AT89" s="184" t="s">
        <v>70</v>
      </c>
      <c r="AU89" s="184" t="s">
        <v>79</v>
      </c>
      <c r="AY89" s="183" t="s">
        <v>132</v>
      </c>
      <c r="BK89" s="185">
        <f>SUM(BK90:BK183)</f>
        <v>0</v>
      </c>
    </row>
    <row r="90" spans="1:65" s="2" customFormat="1" ht="16.5" customHeight="1">
      <c r="A90" s="35"/>
      <c r="B90" s="36"/>
      <c r="C90" s="188" t="s">
        <v>79</v>
      </c>
      <c r="D90" s="188" t="s">
        <v>135</v>
      </c>
      <c r="E90" s="189" t="s">
        <v>443</v>
      </c>
      <c r="F90" s="190" t="s">
        <v>444</v>
      </c>
      <c r="G90" s="191" t="s">
        <v>174</v>
      </c>
      <c r="H90" s="192">
        <v>2</v>
      </c>
      <c r="I90" s="193"/>
      <c r="J90" s="194">
        <f>ROUND(I90*H90,2)</f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81</v>
      </c>
      <c r="AY90" s="18" t="s">
        <v>132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8" t="s">
        <v>79</v>
      </c>
      <c r="BK90" s="200">
        <f>ROUND(I90*H90,2)</f>
        <v>0</v>
      </c>
      <c r="BL90" s="18" t="s">
        <v>139</v>
      </c>
      <c r="BM90" s="199" t="s">
        <v>445</v>
      </c>
    </row>
    <row r="91" spans="1:65" s="13" customFormat="1" ht="11.25">
      <c r="B91" s="206"/>
      <c r="C91" s="207"/>
      <c r="D91" s="208" t="s">
        <v>153</v>
      </c>
      <c r="E91" s="209" t="s">
        <v>19</v>
      </c>
      <c r="F91" s="210" t="s">
        <v>446</v>
      </c>
      <c r="G91" s="207"/>
      <c r="H91" s="211">
        <v>2</v>
      </c>
      <c r="I91" s="212"/>
      <c r="J91" s="207"/>
      <c r="K91" s="207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153</v>
      </c>
      <c r="AU91" s="217" t="s">
        <v>81</v>
      </c>
      <c r="AV91" s="13" t="s">
        <v>81</v>
      </c>
      <c r="AW91" s="13" t="s">
        <v>33</v>
      </c>
      <c r="AX91" s="13" t="s">
        <v>71</v>
      </c>
      <c r="AY91" s="217" t="s">
        <v>132</v>
      </c>
    </row>
    <row r="92" spans="1:65" s="14" customFormat="1" ht="11.25">
      <c r="B92" s="218"/>
      <c r="C92" s="219"/>
      <c r="D92" s="208" t="s">
        <v>153</v>
      </c>
      <c r="E92" s="220" t="s">
        <v>19</v>
      </c>
      <c r="F92" s="221" t="s">
        <v>154</v>
      </c>
      <c r="G92" s="219"/>
      <c r="H92" s="222">
        <v>2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153</v>
      </c>
      <c r="AU92" s="228" t="s">
        <v>81</v>
      </c>
      <c r="AV92" s="14" t="s">
        <v>139</v>
      </c>
      <c r="AW92" s="14" t="s">
        <v>33</v>
      </c>
      <c r="AX92" s="14" t="s">
        <v>79</v>
      </c>
      <c r="AY92" s="228" t="s">
        <v>132</v>
      </c>
    </row>
    <row r="93" spans="1:65" s="2" customFormat="1" ht="16.5" customHeight="1">
      <c r="A93" s="35"/>
      <c r="B93" s="36"/>
      <c r="C93" s="188" t="s">
        <v>81</v>
      </c>
      <c r="D93" s="188" t="s">
        <v>135</v>
      </c>
      <c r="E93" s="189" t="s">
        <v>447</v>
      </c>
      <c r="F93" s="190" t="s">
        <v>448</v>
      </c>
      <c r="G93" s="191" t="s">
        <v>174</v>
      </c>
      <c r="H93" s="192">
        <v>2</v>
      </c>
      <c r="I93" s="193"/>
      <c r="J93" s="194">
        <f>ROUND(I93*H93,2)</f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81</v>
      </c>
      <c r="AY93" s="18" t="s">
        <v>132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8" t="s">
        <v>79</v>
      </c>
      <c r="BK93" s="200">
        <f>ROUND(I93*H93,2)</f>
        <v>0</v>
      </c>
      <c r="BL93" s="18" t="s">
        <v>139</v>
      </c>
      <c r="BM93" s="199" t="s">
        <v>449</v>
      </c>
    </row>
    <row r="94" spans="1:65" s="13" customFormat="1" ht="11.25">
      <c r="B94" s="206"/>
      <c r="C94" s="207"/>
      <c r="D94" s="208" t="s">
        <v>153</v>
      </c>
      <c r="E94" s="209" t="s">
        <v>19</v>
      </c>
      <c r="F94" s="210" t="s">
        <v>446</v>
      </c>
      <c r="G94" s="207"/>
      <c r="H94" s="211">
        <v>2</v>
      </c>
      <c r="I94" s="212"/>
      <c r="J94" s="207"/>
      <c r="K94" s="207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153</v>
      </c>
      <c r="AU94" s="217" t="s">
        <v>81</v>
      </c>
      <c r="AV94" s="13" t="s">
        <v>81</v>
      </c>
      <c r="AW94" s="13" t="s">
        <v>33</v>
      </c>
      <c r="AX94" s="13" t="s">
        <v>71</v>
      </c>
      <c r="AY94" s="217" t="s">
        <v>132</v>
      </c>
    </row>
    <row r="95" spans="1:65" s="14" customFormat="1" ht="11.25">
      <c r="B95" s="218"/>
      <c r="C95" s="219"/>
      <c r="D95" s="208" t="s">
        <v>153</v>
      </c>
      <c r="E95" s="220" t="s">
        <v>19</v>
      </c>
      <c r="F95" s="221" t="s">
        <v>154</v>
      </c>
      <c r="G95" s="219"/>
      <c r="H95" s="222">
        <v>2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153</v>
      </c>
      <c r="AU95" s="228" t="s">
        <v>81</v>
      </c>
      <c r="AV95" s="14" t="s">
        <v>139</v>
      </c>
      <c r="AW95" s="14" t="s">
        <v>33</v>
      </c>
      <c r="AX95" s="14" t="s">
        <v>79</v>
      </c>
      <c r="AY95" s="228" t="s">
        <v>132</v>
      </c>
    </row>
    <row r="96" spans="1:65" s="2" customFormat="1" ht="16.5" customHeight="1">
      <c r="A96" s="35"/>
      <c r="B96" s="36"/>
      <c r="C96" s="188" t="s">
        <v>144</v>
      </c>
      <c r="D96" s="188" t="s">
        <v>135</v>
      </c>
      <c r="E96" s="189" t="s">
        <v>450</v>
      </c>
      <c r="F96" s="190" t="s">
        <v>451</v>
      </c>
      <c r="G96" s="191" t="s">
        <v>452</v>
      </c>
      <c r="H96" s="192">
        <v>80</v>
      </c>
      <c r="I96" s="193"/>
      <c r="J96" s="194">
        <f>ROUND(I96*H96,2)</f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81</v>
      </c>
      <c r="AY96" s="18" t="s">
        <v>132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8" t="s">
        <v>79</v>
      </c>
      <c r="BK96" s="200">
        <f>ROUND(I96*H96,2)</f>
        <v>0</v>
      </c>
      <c r="BL96" s="18" t="s">
        <v>139</v>
      </c>
      <c r="BM96" s="199" t="s">
        <v>453</v>
      </c>
    </row>
    <row r="97" spans="1:65" s="13" customFormat="1" ht="11.25">
      <c r="B97" s="206"/>
      <c r="C97" s="207"/>
      <c r="D97" s="208" t="s">
        <v>153</v>
      </c>
      <c r="E97" s="209" t="s">
        <v>19</v>
      </c>
      <c r="F97" s="210" t="s">
        <v>454</v>
      </c>
      <c r="G97" s="207"/>
      <c r="H97" s="211">
        <v>80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153</v>
      </c>
      <c r="AU97" s="217" t="s">
        <v>81</v>
      </c>
      <c r="AV97" s="13" t="s">
        <v>81</v>
      </c>
      <c r="AW97" s="13" t="s">
        <v>33</v>
      </c>
      <c r="AX97" s="13" t="s">
        <v>71</v>
      </c>
      <c r="AY97" s="217" t="s">
        <v>132</v>
      </c>
    </row>
    <row r="98" spans="1:65" s="14" customFormat="1" ht="11.25">
      <c r="B98" s="218"/>
      <c r="C98" s="219"/>
      <c r="D98" s="208" t="s">
        <v>153</v>
      </c>
      <c r="E98" s="220" t="s">
        <v>19</v>
      </c>
      <c r="F98" s="221" t="s">
        <v>154</v>
      </c>
      <c r="G98" s="219"/>
      <c r="H98" s="222">
        <v>80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153</v>
      </c>
      <c r="AU98" s="228" t="s">
        <v>81</v>
      </c>
      <c r="AV98" s="14" t="s">
        <v>139</v>
      </c>
      <c r="AW98" s="14" t="s">
        <v>33</v>
      </c>
      <c r="AX98" s="14" t="s">
        <v>79</v>
      </c>
      <c r="AY98" s="228" t="s">
        <v>132</v>
      </c>
    </row>
    <row r="99" spans="1:65" s="2" customFormat="1" ht="16.5" customHeight="1">
      <c r="A99" s="35"/>
      <c r="B99" s="36"/>
      <c r="C99" s="188" t="s">
        <v>139</v>
      </c>
      <c r="D99" s="188" t="s">
        <v>135</v>
      </c>
      <c r="E99" s="189" t="s">
        <v>455</v>
      </c>
      <c r="F99" s="190" t="s">
        <v>456</v>
      </c>
      <c r="G99" s="191" t="s">
        <v>457</v>
      </c>
      <c r="H99" s="192">
        <v>10</v>
      </c>
      <c r="I99" s="193"/>
      <c r="J99" s="194">
        <f>ROUND(I99*H99,2)</f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81</v>
      </c>
      <c r="AY99" s="18" t="s">
        <v>132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79</v>
      </c>
      <c r="BK99" s="200">
        <f>ROUND(I99*H99,2)</f>
        <v>0</v>
      </c>
      <c r="BL99" s="18" t="s">
        <v>139</v>
      </c>
      <c r="BM99" s="199" t="s">
        <v>458</v>
      </c>
    </row>
    <row r="100" spans="1:65" s="13" customFormat="1" ht="11.25">
      <c r="B100" s="206"/>
      <c r="C100" s="207"/>
      <c r="D100" s="208" t="s">
        <v>153</v>
      </c>
      <c r="E100" s="209" t="s">
        <v>19</v>
      </c>
      <c r="F100" s="210" t="s">
        <v>459</v>
      </c>
      <c r="G100" s="207"/>
      <c r="H100" s="211">
        <v>10</v>
      </c>
      <c r="I100" s="212"/>
      <c r="J100" s="207"/>
      <c r="K100" s="207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153</v>
      </c>
      <c r="AU100" s="217" t="s">
        <v>81</v>
      </c>
      <c r="AV100" s="13" t="s">
        <v>81</v>
      </c>
      <c r="AW100" s="13" t="s">
        <v>33</v>
      </c>
      <c r="AX100" s="13" t="s">
        <v>71</v>
      </c>
      <c r="AY100" s="217" t="s">
        <v>132</v>
      </c>
    </row>
    <row r="101" spans="1:65" s="14" customFormat="1" ht="11.25">
      <c r="B101" s="218"/>
      <c r="C101" s="219"/>
      <c r="D101" s="208" t="s">
        <v>153</v>
      </c>
      <c r="E101" s="220" t="s">
        <v>19</v>
      </c>
      <c r="F101" s="221" t="s">
        <v>154</v>
      </c>
      <c r="G101" s="219"/>
      <c r="H101" s="222">
        <v>10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153</v>
      </c>
      <c r="AU101" s="228" t="s">
        <v>81</v>
      </c>
      <c r="AV101" s="14" t="s">
        <v>139</v>
      </c>
      <c r="AW101" s="14" t="s">
        <v>33</v>
      </c>
      <c r="AX101" s="14" t="s">
        <v>79</v>
      </c>
      <c r="AY101" s="228" t="s">
        <v>132</v>
      </c>
    </row>
    <row r="102" spans="1:65" s="2" customFormat="1" ht="16.5" customHeight="1">
      <c r="A102" s="35"/>
      <c r="B102" s="36"/>
      <c r="C102" s="188" t="s">
        <v>194</v>
      </c>
      <c r="D102" s="188" t="s">
        <v>135</v>
      </c>
      <c r="E102" s="189" t="s">
        <v>460</v>
      </c>
      <c r="F102" s="190" t="s">
        <v>461</v>
      </c>
      <c r="G102" s="191" t="s">
        <v>252</v>
      </c>
      <c r="H102" s="192">
        <v>8.1999999999999993</v>
      </c>
      <c r="I102" s="193"/>
      <c r="J102" s="194">
        <f>ROUND(I102*H102,2)</f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81</v>
      </c>
      <c r="AY102" s="18" t="s">
        <v>132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8" t="s">
        <v>79</v>
      </c>
      <c r="BK102" s="200">
        <f>ROUND(I102*H102,2)</f>
        <v>0</v>
      </c>
      <c r="BL102" s="18" t="s">
        <v>139</v>
      </c>
      <c r="BM102" s="199" t="s">
        <v>462</v>
      </c>
    </row>
    <row r="103" spans="1:65" s="13" customFormat="1" ht="11.25">
      <c r="B103" s="206"/>
      <c r="C103" s="207"/>
      <c r="D103" s="208" t="s">
        <v>153</v>
      </c>
      <c r="E103" s="209" t="s">
        <v>19</v>
      </c>
      <c r="F103" s="210" t="s">
        <v>463</v>
      </c>
      <c r="G103" s="207"/>
      <c r="H103" s="211">
        <v>3.2</v>
      </c>
      <c r="I103" s="212"/>
      <c r="J103" s="207"/>
      <c r="K103" s="207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153</v>
      </c>
      <c r="AU103" s="217" t="s">
        <v>81</v>
      </c>
      <c r="AV103" s="13" t="s">
        <v>81</v>
      </c>
      <c r="AW103" s="13" t="s">
        <v>33</v>
      </c>
      <c r="AX103" s="13" t="s">
        <v>71</v>
      </c>
      <c r="AY103" s="217" t="s">
        <v>132</v>
      </c>
    </row>
    <row r="104" spans="1:65" s="13" customFormat="1" ht="11.25">
      <c r="B104" s="206"/>
      <c r="C104" s="207"/>
      <c r="D104" s="208" t="s">
        <v>153</v>
      </c>
      <c r="E104" s="209" t="s">
        <v>19</v>
      </c>
      <c r="F104" s="210" t="s">
        <v>464</v>
      </c>
      <c r="G104" s="207"/>
      <c r="H104" s="211">
        <v>5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153</v>
      </c>
      <c r="AU104" s="217" t="s">
        <v>81</v>
      </c>
      <c r="AV104" s="13" t="s">
        <v>81</v>
      </c>
      <c r="AW104" s="13" t="s">
        <v>33</v>
      </c>
      <c r="AX104" s="13" t="s">
        <v>71</v>
      </c>
      <c r="AY104" s="217" t="s">
        <v>132</v>
      </c>
    </row>
    <row r="105" spans="1:65" s="14" customFormat="1" ht="11.25">
      <c r="B105" s="218"/>
      <c r="C105" s="219"/>
      <c r="D105" s="208" t="s">
        <v>153</v>
      </c>
      <c r="E105" s="220" t="s">
        <v>19</v>
      </c>
      <c r="F105" s="221" t="s">
        <v>154</v>
      </c>
      <c r="G105" s="219"/>
      <c r="H105" s="222">
        <v>8.1999999999999993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153</v>
      </c>
      <c r="AU105" s="228" t="s">
        <v>81</v>
      </c>
      <c r="AV105" s="14" t="s">
        <v>139</v>
      </c>
      <c r="AW105" s="14" t="s">
        <v>33</v>
      </c>
      <c r="AX105" s="14" t="s">
        <v>79</v>
      </c>
      <c r="AY105" s="228" t="s">
        <v>132</v>
      </c>
    </row>
    <row r="106" spans="1:65" s="2" customFormat="1" ht="16.5" customHeight="1">
      <c r="A106" s="35"/>
      <c r="B106" s="36"/>
      <c r="C106" s="188" t="s">
        <v>200</v>
      </c>
      <c r="D106" s="188" t="s">
        <v>135</v>
      </c>
      <c r="E106" s="189" t="s">
        <v>465</v>
      </c>
      <c r="F106" s="190" t="s">
        <v>466</v>
      </c>
      <c r="G106" s="191" t="s">
        <v>252</v>
      </c>
      <c r="H106" s="192">
        <v>6.4</v>
      </c>
      <c r="I106" s="193"/>
      <c r="J106" s="194">
        <f>ROUND(I106*H106,2)</f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81</v>
      </c>
      <c r="AY106" s="18" t="s">
        <v>132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8" t="s">
        <v>79</v>
      </c>
      <c r="BK106" s="200">
        <f>ROUND(I106*H106,2)</f>
        <v>0</v>
      </c>
      <c r="BL106" s="18" t="s">
        <v>139</v>
      </c>
      <c r="BM106" s="199" t="s">
        <v>467</v>
      </c>
    </row>
    <row r="107" spans="1:65" s="13" customFormat="1" ht="11.25">
      <c r="B107" s="206"/>
      <c r="C107" s="207"/>
      <c r="D107" s="208" t="s">
        <v>153</v>
      </c>
      <c r="E107" s="209" t="s">
        <v>19</v>
      </c>
      <c r="F107" s="210" t="s">
        <v>468</v>
      </c>
      <c r="G107" s="207"/>
      <c r="H107" s="211">
        <v>6.4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153</v>
      </c>
      <c r="AU107" s="217" t="s">
        <v>81</v>
      </c>
      <c r="AV107" s="13" t="s">
        <v>81</v>
      </c>
      <c r="AW107" s="13" t="s">
        <v>33</v>
      </c>
      <c r="AX107" s="13" t="s">
        <v>71</v>
      </c>
      <c r="AY107" s="217" t="s">
        <v>132</v>
      </c>
    </row>
    <row r="108" spans="1:65" s="14" customFormat="1" ht="11.25">
      <c r="B108" s="218"/>
      <c r="C108" s="219"/>
      <c r="D108" s="208" t="s">
        <v>153</v>
      </c>
      <c r="E108" s="220" t="s">
        <v>19</v>
      </c>
      <c r="F108" s="221" t="s">
        <v>154</v>
      </c>
      <c r="G108" s="219"/>
      <c r="H108" s="222">
        <v>6.4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153</v>
      </c>
      <c r="AU108" s="228" t="s">
        <v>81</v>
      </c>
      <c r="AV108" s="14" t="s">
        <v>139</v>
      </c>
      <c r="AW108" s="14" t="s">
        <v>33</v>
      </c>
      <c r="AX108" s="14" t="s">
        <v>79</v>
      </c>
      <c r="AY108" s="228" t="s">
        <v>132</v>
      </c>
    </row>
    <row r="109" spans="1:65" s="2" customFormat="1" ht="16.5" customHeight="1">
      <c r="A109" s="35"/>
      <c r="B109" s="36"/>
      <c r="C109" s="188" t="s">
        <v>204</v>
      </c>
      <c r="D109" s="188" t="s">
        <v>135</v>
      </c>
      <c r="E109" s="189" t="s">
        <v>469</v>
      </c>
      <c r="F109" s="190" t="s">
        <v>470</v>
      </c>
      <c r="G109" s="191" t="s">
        <v>182</v>
      </c>
      <c r="H109" s="192">
        <v>40.72</v>
      </c>
      <c r="I109" s="193"/>
      <c r="J109" s="194">
        <f>ROUND(I109*H109,2)</f>
        <v>0</v>
      </c>
      <c r="K109" s="190" t="s">
        <v>19</v>
      </c>
      <c r="L109" s="40"/>
      <c r="M109" s="195" t="s">
        <v>19</v>
      </c>
      <c r="N109" s="196" t="s">
        <v>42</v>
      </c>
      <c r="O109" s="65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139</v>
      </c>
      <c r="AT109" s="199" t="s">
        <v>135</v>
      </c>
      <c r="AU109" s="199" t="s">
        <v>81</v>
      </c>
      <c r="AY109" s="18" t="s">
        <v>132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8" t="s">
        <v>79</v>
      </c>
      <c r="BK109" s="200">
        <f>ROUND(I109*H109,2)</f>
        <v>0</v>
      </c>
      <c r="BL109" s="18" t="s">
        <v>139</v>
      </c>
      <c r="BM109" s="199" t="s">
        <v>471</v>
      </c>
    </row>
    <row r="110" spans="1:65" s="13" customFormat="1" ht="11.25">
      <c r="B110" s="206"/>
      <c r="C110" s="207"/>
      <c r="D110" s="208" t="s">
        <v>153</v>
      </c>
      <c r="E110" s="209" t="s">
        <v>19</v>
      </c>
      <c r="F110" s="210" t="s">
        <v>472</v>
      </c>
      <c r="G110" s="207"/>
      <c r="H110" s="211">
        <v>30.72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153</v>
      </c>
      <c r="AU110" s="217" t="s">
        <v>81</v>
      </c>
      <c r="AV110" s="13" t="s">
        <v>81</v>
      </c>
      <c r="AW110" s="13" t="s">
        <v>33</v>
      </c>
      <c r="AX110" s="13" t="s">
        <v>71</v>
      </c>
      <c r="AY110" s="217" t="s">
        <v>132</v>
      </c>
    </row>
    <row r="111" spans="1:65" s="13" customFormat="1" ht="11.25">
      <c r="B111" s="206"/>
      <c r="C111" s="207"/>
      <c r="D111" s="208" t="s">
        <v>153</v>
      </c>
      <c r="E111" s="209" t="s">
        <v>19</v>
      </c>
      <c r="F111" s="210" t="s">
        <v>473</v>
      </c>
      <c r="G111" s="207"/>
      <c r="H111" s="211">
        <v>10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153</v>
      </c>
      <c r="AU111" s="217" t="s">
        <v>81</v>
      </c>
      <c r="AV111" s="13" t="s">
        <v>81</v>
      </c>
      <c r="AW111" s="13" t="s">
        <v>33</v>
      </c>
      <c r="AX111" s="13" t="s">
        <v>71</v>
      </c>
      <c r="AY111" s="217" t="s">
        <v>132</v>
      </c>
    </row>
    <row r="112" spans="1:65" s="14" customFormat="1" ht="11.25">
      <c r="B112" s="218"/>
      <c r="C112" s="219"/>
      <c r="D112" s="208" t="s">
        <v>153</v>
      </c>
      <c r="E112" s="220" t="s">
        <v>19</v>
      </c>
      <c r="F112" s="221" t="s">
        <v>154</v>
      </c>
      <c r="G112" s="219"/>
      <c r="H112" s="222">
        <v>40.72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153</v>
      </c>
      <c r="AU112" s="228" t="s">
        <v>81</v>
      </c>
      <c r="AV112" s="14" t="s">
        <v>139</v>
      </c>
      <c r="AW112" s="14" t="s">
        <v>33</v>
      </c>
      <c r="AX112" s="14" t="s">
        <v>79</v>
      </c>
      <c r="AY112" s="228" t="s">
        <v>132</v>
      </c>
    </row>
    <row r="113" spans="1:65" s="2" customFormat="1" ht="16.5" customHeight="1">
      <c r="A113" s="35"/>
      <c r="B113" s="36"/>
      <c r="C113" s="188" t="s">
        <v>208</v>
      </c>
      <c r="D113" s="188" t="s">
        <v>135</v>
      </c>
      <c r="E113" s="189" t="s">
        <v>474</v>
      </c>
      <c r="F113" s="190" t="s">
        <v>475</v>
      </c>
      <c r="G113" s="191" t="s">
        <v>182</v>
      </c>
      <c r="H113" s="192">
        <v>21.335000000000001</v>
      </c>
      <c r="I113" s="193"/>
      <c r="J113" s="194">
        <f>ROUND(I113*H113,2)</f>
        <v>0</v>
      </c>
      <c r="K113" s="190" t="s">
        <v>19</v>
      </c>
      <c r="L113" s="40"/>
      <c r="M113" s="195" t="s">
        <v>19</v>
      </c>
      <c r="N113" s="196" t="s">
        <v>42</v>
      </c>
      <c r="O113" s="65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139</v>
      </c>
      <c r="AT113" s="199" t="s">
        <v>135</v>
      </c>
      <c r="AU113" s="199" t="s">
        <v>81</v>
      </c>
      <c r="AY113" s="18" t="s">
        <v>132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8" t="s">
        <v>79</v>
      </c>
      <c r="BK113" s="200">
        <f>ROUND(I113*H113,2)</f>
        <v>0</v>
      </c>
      <c r="BL113" s="18" t="s">
        <v>139</v>
      </c>
      <c r="BM113" s="199" t="s">
        <v>476</v>
      </c>
    </row>
    <row r="114" spans="1:65" s="13" customFormat="1" ht="11.25">
      <c r="B114" s="206"/>
      <c r="C114" s="207"/>
      <c r="D114" s="208" t="s">
        <v>153</v>
      </c>
      <c r="E114" s="209" t="s">
        <v>19</v>
      </c>
      <c r="F114" s="210" t="s">
        <v>477</v>
      </c>
      <c r="G114" s="207"/>
      <c r="H114" s="211">
        <v>21.335000000000001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153</v>
      </c>
      <c r="AU114" s="217" t="s">
        <v>81</v>
      </c>
      <c r="AV114" s="13" t="s">
        <v>81</v>
      </c>
      <c r="AW114" s="13" t="s">
        <v>33</v>
      </c>
      <c r="AX114" s="13" t="s">
        <v>71</v>
      </c>
      <c r="AY114" s="217" t="s">
        <v>132</v>
      </c>
    </row>
    <row r="115" spans="1:65" s="14" customFormat="1" ht="11.25">
      <c r="B115" s="218"/>
      <c r="C115" s="219"/>
      <c r="D115" s="208" t="s">
        <v>153</v>
      </c>
      <c r="E115" s="220" t="s">
        <v>19</v>
      </c>
      <c r="F115" s="221" t="s">
        <v>154</v>
      </c>
      <c r="G115" s="219"/>
      <c r="H115" s="222">
        <v>21.335000000000001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153</v>
      </c>
      <c r="AU115" s="228" t="s">
        <v>81</v>
      </c>
      <c r="AV115" s="14" t="s">
        <v>139</v>
      </c>
      <c r="AW115" s="14" t="s">
        <v>33</v>
      </c>
      <c r="AX115" s="14" t="s">
        <v>79</v>
      </c>
      <c r="AY115" s="228" t="s">
        <v>132</v>
      </c>
    </row>
    <row r="116" spans="1:65" s="2" customFormat="1" ht="16.5" customHeight="1">
      <c r="A116" s="35"/>
      <c r="B116" s="36"/>
      <c r="C116" s="188" t="s">
        <v>211</v>
      </c>
      <c r="D116" s="188" t="s">
        <v>135</v>
      </c>
      <c r="E116" s="189" t="s">
        <v>478</v>
      </c>
      <c r="F116" s="190" t="s">
        <v>479</v>
      </c>
      <c r="G116" s="191" t="s">
        <v>182</v>
      </c>
      <c r="H116" s="192">
        <v>10.667999999999999</v>
      </c>
      <c r="I116" s="193"/>
      <c r="J116" s="194">
        <f>ROUND(I116*H116,2)</f>
        <v>0</v>
      </c>
      <c r="K116" s="190" t="s">
        <v>19</v>
      </c>
      <c r="L116" s="40"/>
      <c r="M116" s="195" t="s">
        <v>19</v>
      </c>
      <c r="N116" s="196" t="s">
        <v>42</v>
      </c>
      <c r="O116" s="65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139</v>
      </c>
      <c r="AT116" s="199" t="s">
        <v>135</v>
      </c>
      <c r="AU116" s="199" t="s">
        <v>81</v>
      </c>
      <c r="AY116" s="18" t="s">
        <v>132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8" t="s">
        <v>79</v>
      </c>
      <c r="BK116" s="200">
        <f>ROUND(I116*H116,2)</f>
        <v>0</v>
      </c>
      <c r="BL116" s="18" t="s">
        <v>139</v>
      </c>
      <c r="BM116" s="199" t="s">
        <v>480</v>
      </c>
    </row>
    <row r="117" spans="1:65" s="13" customFormat="1" ht="11.25">
      <c r="B117" s="206"/>
      <c r="C117" s="207"/>
      <c r="D117" s="208" t="s">
        <v>153</v>
      </c>
      <c r="E117" s="209" t="s">
        <v>19</v>
      </c>
      <c r="F117" s="210" t="s">
        <v>481</v>
      </c>
      <c r="G117" s="207"/>
      <c r="H117" s="211">
        <v>10.667999999999999</v>
      </c>
      <c r="I117" s="212"/>
      <c r="J117" s="207"/>
      <c r="K117" s="207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153</v>
      </c>
      <c r="AU117" s="217" t="s">
        <v>81</v>
      </c>
      <c r="AV117" s="13" t="s">
        <v>81</v>
      </c>
      <c r="AW117" s="13" t="s">
        <v>33</v>
      </c>
      <c r="AX117" s="13" t="s">
        <v>71</v>
      </c>
      <c r="AY117" s="217" t="s">
        <v>132</v>
      </c>
    </row>
    <row r="118" spans="1:65" s="14" customFormat="1" ht="11.25">
      <c r="B118" s="218"/>
      <c r="C118" s="219"/>
      <c r="D118" s="208" t="s">
        <v>153</v>
      </c>
      <c r="E118" s="220" t="s">
        <v>19</v>
      </c>
      <c r="F118" s="221" t="s">
        <v>154</v>
      </c>
      <c r="G118" s="219"/>
      <c r="H118" s="222">
        <v>10.667999999999999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153</v>
      </c>
      <c r="AU118" s="228" t="s">
        <v>81</v>
      </c>
      <c r="AV118" s="14" t="s">
        <v>139</v>
      </c>
      <c r="AW118" s="14" t="s">
        <v>33</v>
      </c>
      <c r="AX118" s="14" t="s">
        <v>79</v>
      </c>
      <c r="AY118" s="228" t="s">
        <v>132</v>
      </c>
    </row>
    <row r="119" spans="1:65" s="2" customFormat="1" ht="16.5" customHeight="1">
      <c r="A119" s="35"/>
      <c r="B119" s="36"/>
      <c r="C119" s="188" t="s">
        <v>216</v>
      </c>
      <c r="D119" s="188" t="s">
        <v>135</v>
      </c>
      <c r="E119" s="189" t="s">
        <v>482</v>
      </c>
      <c r="F119" s="190" t="s">
        <v>483</v>
      </c>
      <c r="G119" s="191" t="s">
        <v>182</v>
      </c>
      <c r="H119" s="192">
        <v>21.335000000000001</v>
      </c>
      <c r="I119" s="193"/>
      <c r="J119" s="194">
        <f>ROUND(I119*H119,2)</f>
        <v>0</v>
      </c>
      <c r="K119" s="190" t="s">
        <v>19</v>
      </c>
      <c r="L119" s="40"/>
      <c r="M119" s="195" t="s">
        <v>19</v>
      </c>
      <c r="N119" s="196" t="s">
        <v>42</v>
      </c>
      <c r="O119" s="65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139</v>
      </c>
      <c r="AT119" s="199" t="s">
        <v>135</v>
      </c>
      <c r="AU119" s="199" t="s">
        <v>81</v>
      </c>
      <c r="AY119" s="18" t="s">
        <v>132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8" t="s">
        <v>79</v>
      </c>
      <c r="BK119" s="200">
        <f>ROUND(I119*H119,2)</f>
        <v>0</v>
      </c>
      <c r="BL119" s="18" t="s">
        <v>139</v>
      </c>
      <c r="BM119" s="199" t="s">
        <v>484</v>
      </c>
    </row>
    <row r="120" spans="1:65" s="13" customFormat="1" ht="11.25">
      <c r="B120" s="206"/>
      <c r="C120" s="207"/>
      <c r="D120" s="208" t="s">
        <v>153</v>
      </c>
      <c r="E120" s="209" t="s">
        <v>19</v>
      </c>
      <c r="F120" s="210" t="s">
        <v>477</v>
      </c>
      <c r="G120" s="207"/>
      <c r="H120" s="211">
        <v>21.335000000000001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153</v>
      </c>
      <c r="AU120" s="217" t="s">
        <v>81</v>
      </c>
      <c r="AV120" s="13" t="s">
        <v>81</v>
      </c>
      <c r="AW120" s="13" t="s">
        <v>33</v>
      </c>
      <c r="AX120" s="13" t="s">
        <v>71</v>
      </c>
      <c r="AY120" s="217" t="s">
        <v>132</v>
      </c>
    </row>
    <row r="121" spans="1:65" s="14" customFormat="1" ht="11.25">
      <c r="B121" s="218"/>
      <c r="C121" s="219"/>
      <c r="D121" s="208" t="s">
        <v>153</v>
      </c>
      <c r="E121" s="220" t="s">
        <v>19</v>
      </c>
      <c r="F121" s="221" t="s">
        <v>154</v>
      </c>
      <c r="G121" s="219"/>
      <c r="H121" s="222">
        <v>21.335000000000001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153</v>
      </c>
      <c r="AU121" s="228" t="s">
        <v>81</v>
      </c>
      <c r="AV121" s="14" t="s">
        <v>139</v>
      </c>
      <c r="AW121" s="14" t="s">
        <v>33</v>
      </c>
      <c r="AX121" s="14" t="s">
        <v>79</v>
      </c>
      <c r="AY121" s="228" t="s">
        <v>132</v>
      </c>
    </row>
    <row r="122" spans="1:65" s="2" customFormat="1" ht="16.5" customHeight="1">
      <c r="A122" s="35"/>
      <c r="B122" s="36"/>
      <c r="C122" s="188" t="s">
        <v>222</v>
      </c>
      <c r="D122" s="188" t="s">
        <v>135</v>
      </c>
      <c r="E122" s="189" t="s">
        <v>485</v>
      </c>
      <c r="F122" s="190" t="s">
        <v>486</v>
      </c>
      <c r="G122" s="191" t="s">
        <v>182</v>
      </c>
      <c r="H122" s="192">
        <v>10.667999999999999</v>
      </c>
      <c r="I122" s="193"/>
      <c r="J122" s="194">
        <f>ROUND(I122*H122,2)</f>
        <v>0</v>
      </c>
      <c r="K122" s="190" t="s">
        <v>19</v>
      </c>
      <c r="L122" s="40"/>
      <c r="M122" s="195" t="s">
        <v>19</v>
      </c>
      <c r="N122" s="196" t="s">
        <v>42</v>
      </c>
      <c r="O122" s="65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9" t="s">
        <v>139</v>
      </c>
      <c r="AT122" s="199" t="s">
        <v>135</v>
      </c>
      <c r="AU122" s="199" t="s">
        <v>81</v>
      </c>
      <c r="AY122" s="18" t="s">
        <v>132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8" t="s">
        <v>79</v>
      </c>
      <c r="BK122" s="200">
        <f>ROUND(I122*H122,2)</f>
        <v>0</v>
      </c>
      <c r="BL122" s="18" t="s">
        <v>139</v>
      </c>
      <c r="BM122" s="199" t="s">
        <v>487</v>
      </c>
    </row>
    <row r="123" spans="1:65" s="13" customFormat="1" ht="11.25">
      <c r="B123" s="206"/>
      <c r="C123" s="207"/>
      <c r="D123" s="208" t="s">
        <v>153</v>
      </c>
      <c r="E123" s="209" t="s">
        <v>19</v>
      </c>
      <c r="F123" s="210" t="s">
        <v>481</v>
      </c>
      <c r="G123" s="207"/>
      <c r="H123" s="211">
        <v>10.667999999999999</v>
      </c>
      <c r="I123" s="212"/>
      <c r="J123" s="207"/>
      <c r="K123" s="207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153</v>
      </c>
      <c r="AU123" s="217" t="s">
        <v>81</v>
      </c>
      <c r="AV123" s="13" t="s">
        <v>81</v>
      </c>
      <c r="AW123" s="13" t="s">
        <v>33</v>
      </c>
      <c r="AX123" s="13" t="s">
        <v>71</v>
      </c>
      <c r="AY123" s="217" t="s">
        <v>132</v>
      </c>
    </row>
    <row r="124" spans="1:65" s="14" customFormat="1" ht="11.25">
      <c r="B124" s="218"/>
      <c r="C124" s="219"/>
      <c r="D124" s="208" t="s">
        <v>153</v>
      </c>
      <c r="E124" s="220" t="s">
        <v>19</v>
      </c>
      <c r="F124" s="221" t="s">
        <v>154</v>
      </c>
      <c r="G124" s="219"/>
      <c r="H124" s="222">
        <v>10.667999999999999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153</v>
      </c>
      <c r="AU124" s="228" t="s">
        <v>81</v>
      </c>
      <c r="AV124" s="14" t="s">
        <v>139</v>
      </c>
      <c r="AW124" s="14" t="s">
        <v>33</v>
      </c>
      <c r="AX124" s="14" t="s">
        <v>79</v>
      </c>
      <c r="AY124" s="228" t="s">
        <v>132</v>
      </c>
    </row>
    <row r="125" spans="1:65" s="2" customFormat="1" ht="16.5" customHeight="1">
      <c r="A125" s="35"/>
      <c r="B125" s="36"/>
      <c r="C125" s="188" t="s">
        <v>227</v>
      </c>
      <c r="D125" s="188" t="s">
        <v>135</v>
      </c>
      <c r="E125" s="189" t="s">
        <v>488</v>
      </c>
      <c r="F125" s="190" t="s">
        <v>489</v>
      </c>
      <c r="G125" s="191" t="s">
        <v>182</v>
      </c>
      <c r="H125" s="192">
        <v>85.57</v>
      </c>
      <c r="I125" s="193"/>
      <c r="J125" s="194">
        <f>ROUND(I125*H125,2)</f>
        <v>0</v>
      </c>
      <c r="K125" s="190" t="s">
        <v>19</v>
      </c>
      <c r="L125" s="40"/>
      <c r="M125" s="195" t="s">
        <v>19</v>
      </c>
      <c r="N125" s="196" t="s">
        <v>42</v>
      </c>
      <c r="O125" s="65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139</v>
      </c>
      <c r="AT125" s="199" t="s">
        <v>135</v>
      </c>
      <c r="AU125" s="199" t="s">
        <v>81</v>
      </c>
      <c r="AY125" s="18" t="s">
        <v>132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8" t="s">
        <v>79</v>
      </c>
      <c r="BK125" s="200">
        <f>ROUND(I125*H125,2)</f>
        <v>0</v>
      </c>
      <c r="BL125" s="18" t="s">
        <v>139</v>
      </c>
      <c r="BM125" s="199" t="s">
        <v>490</v>
      </c>
    </row>
    <row r="126" spans="1:65" s="13" customFormat="1" ht="11.25">
      <c r="B126" s="206"/>
      <c r="C126" s="207"/>
      <c r="D126" s="208" t="s">
        <v>153</v>
      </c>
      <c r="E126" s="209" t="s">
        <v>19</v>
      </c>
      <c r="F126" s="210" t="s">
        <v>491</v>
      </c>
      <c r="G126" s="207"/>
      <c r="H126" s="211">
        <v>85.57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153</v>
      </c>
      <c r="AU126" s="217" t="s">
        <v>81</v>
      </c>
      <c r="AV126" s="13" t="s">
        <v>81</v>
      </c>
      <c r="AW126" s="13" t="s">
        <v>33</v>
      </c>
      <c r="AX126" s="13" t="s">
        <v>71</v>
      </c>
      <c r="AY126" s="217" t="s">
        <v>132</v>
      </c>
    </row>
    <row r="127" spans="1:65" s="14" customFormat="1" ht="11.25">
      <c r="B127" s="218"/>
      <c r="C127" s="219"/>
      <c r="D127" s="208" t="s">
        <v>153</v>
      </c>
      <c r="E127" s="220" t="s">
        <v>19</v>
      </c>
      <c r="F127" s="221" t="s">
        <v>154</v>
      </c>
      <c r="G127" s="219"/>
      <c r="H127" s="222">
        <v>85.57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153</v>
      </c>
      <c r="AU127" s="228" t="s">
        <v>81</v>
      </c>
      <c r="AV127" s="14" t="s">
        <v>139</v>
      </c>
      <c r="AW127" s="14" t="s">
        <v>33</v>
      </c>
      <c r="AX127" s="14" t="s">
        <v>79</v>
      </c>
      <c r="AY127" s="228" t="s">
        <v>132</v>
      </c>
    </row>
    <row r="128" spans="1:65" s="2" customFormat="1" ht="16.5" customHeight="1">
      <c r="A128" s="35"/>
      <c r="B128" s="36"/>
      <c r="C128" s="188" t="s">
        <v>231</v>
      </c>
      <c r="D128" s="188" t="s">
        <v>135</v>
      </c>
      <c r="E128" s="189" t="s">
        <v>492</v>
      </c>
      <c r="F128" s="190" t="s">
        <v>493</v>
      </c>
      <c r="G128" s="191" t="s">
        <v>182</v>
      </c>
      <c r="H128" s="192">
        <v>145.33000000000001</v>
      </c>
      <c r="I128" s="193"/>
      <c r="J128" s="194">
        <f>ROUND(I128*H128,2)</f>
        <v>0</v>
      </c>
      <c r="K128" s="190" t="s">
        <v>19</v>
      </c>
      <c r="L128" s="40"/>
      <c r="M128" s="195" t="s">
        <v>19</v>
      </c>
      <c r="N128" s="196" t="s">
        <v>42</v>
      </c>
      <c r="O128" s="65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139</v>
      </c>
      <c r="AT128" s="199" t="s">
        <v>135</v>
      </c>
      <c r="AU128" s="199" t="s">
        <v>81</v>
      </c>
      <c r="AY128" s="18" t="s">
        <v>132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8" t="s">
        <v>79</v>
      </c>
      <c r="BK128" s="200">
        <f>ROUND(I128*H128,2)</f>
        <v>0</v>
      </c>
      <c r="BL128" s="18" t="s">
        <v>139</v>
      </c>
      <c r="BM128" s="199" t="s">
        <v>494</v>
      </c>
    </row>
    <row r="129" spans="1:65" s="13" customFormat="1" ht="11.25">
      <c r="B129" s="206"/>
      <c r="C129" s="207"/>
      <c r="D129" s="208" t="s">
        <v>153</v>
      </c>
      <c r="E129" s="209" t="s">
        <v>19</v>
      </c>
      <c r="F129" s="210" t="s">
        <v>495</v>
      </c>
      <c r="G129" s="207"/>
      <c r="H129" s="211">
        <v>145.33000000000001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153</v>
      </c>
      <c r="AU129" s="217" t="s">
        <v>81</v>
      </c>
      <c r="AV129" s="13" t="s">
        <v>81</v>
      </c>
      <c r="AW129" s="13" t="s">
        <v>33</v>
      </c>
      <c r="AX129" s="13" t="s">
        <v>71</v>
      </c>
      <c r="AY129" s="217" t="s">
        <v>132</v>
      </c>
    </row>
    <row r="130" spans="1:65" s="14" customFormat="1" ht="11.25">
      <c r="B130" s="218"/>
      <c r="C130" s="219"/>
      <c r="D130" s="208" t="s">
        <v>153</v>
      </c>
      <c r="E130" s="220" t="s">
        <v>19</v>
      </c>
      <c r="F130" s="221" t="s">
        <v>154</v>
      </c>
      <c r="G130" s="219"/>
      <c r="H130" s="222">
        <v>145.33000000000001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153</v>
      </c>
      <c r="AU130" s="228" t="s">
        <v>81</v>
      </c>
      <c r="AV130" s="14" t="s">
        <v>139</v>
      </c>
      <c r="AW130" s="14" t="s">
        <v>33</v>
      </c>
      <c r="AX130" s="14" t="s">
        <v>79</v>
      </c>
      <c r="AY130" s="228" t="s">
        <v>132</v>
      </c>
    </row>
    <row r="131" spans="1:65" s="2" customFormat="1" ht="16.5" customHeight="1">
      <c r="A131" s="35"/>
      <c r="B131" s="36"/>
      <c r="C131" s="188" t="s">
        <v>235</v>
      </c>
      <c r="D131" s="188" t="s">
        <v>135</v>
      </c>
      <c r="E131" s="189" t="s">
        <v>496</v>
      </c>
      <c r="F131" s="190" t="s">
        <v>497</v>
      </c>
      <c r="G131" s="191" t="s">
        <v>182</v>
      </c>
      <c r="H131" s="192">
        <v>115.45</v>
      </c>
      <c r="I131" s="193"/>
      <c r="J131" s="194">
        <f>ROUND(I131*H131,2)</f>
        <v>0</v>
      </c>
      <c r="K131" s="190" t="s">
        <v>19</v>
      </c>
      <c r="L131" s="40"/>
      <c r="M131" s="195" t="s">
        <v>19</v>
      </c>
      <c r="N131" s="196" t="s">
        <v>42</v>
      </c>
      <c r="O131" s="65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139</v>
      </c>
      <c r="AT131" s="199" t="s">
        <v>135</v>
      </c>
      <c r="AU131" s="199" t="s">
        <v>81</v>
      </c>
      <c r="AY131" s="18" t="s">
        <v>132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8" t="s">
        <v>79</v>
      </c>
      <c r="BK131" s="200">
        <f>ROUND(I131*H131,2)</f>
        <v>0</v>
      </c>
      <c r="BL131" s="18" t="s">
        <v>139</v>
      </c>
      <c r="BM131" s="199" t="s">
        <v>498</v>
      </c>
    </row>
    <row r="132" spans="1:65" s="13" customFormat="1" ht="11.25">
      <c r="B132" s="206"/>
      <c r="C132" s="207"/>
      <c r="D132" s="208" t="s">
        <v>153</v>
      </c>
      <c r="E132" s="209" t="s">
        <v>19</v>
      </c>
      <c r="F132" s="210" t="s">
        <v>495</v>
      </c>
      <c r="G132" s="207"/>
      <c r="H132" s="211">
        <v>145.33000000000001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153</v>
      </c>
      <c r="AU132" s="217" t="s">
        <v>81</v>
      </c>
      <c r="AV132" s="13" t="s">
        <v>81</v>
      </c>
      <c r="AW132" s="13" t="s">
        <v>33</v>
      </c>
      <c r="AX132" s="13" t="s">
        <v>71</v>
      </c>
      <c r="AY132" s="217" t="s">
        <v>132</v>
      </c>
    </row>
    <row r="133" spans="1:65" s="13" customFormat="1" ht="11.25">
      <c r="B133" s="206"/>
      <c r="C133" s="207"/>
      <c r="D133" s="208" t="s">
        <v>153</v>
      </c>
      <c r="E133" s="209" t="s">
        <v>19</v>
      </c>
      <c r="F133" s="210" t="s">
        <v>491</v>
      </c>
      <c r="G133" s="207"/>
      <c r="H133" s="211">
        <v>85.57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153</v>
      </c>
      <c r="AU133" s="217" t="s">
        <v>81</v>
      </c>
      <c r="AV133" s="13" t="s">
        <v>81</v>
      </c>
      <c r="AW133" s="13" t="s">
        <v>33</v>
      </c>
      <c r="AX133" s="13" t="s">
        <v>71</v>
      </c>
      <c r="AY133" s="217" t="s">
        <v>132</v>
      </c>
    </row>
    <row r="134" spans="1:65" s="14" customFormat="1" ht="11.25">
      <c r="B134" s="218"/>
      <c r="C134" s="219"/>
      <c r="D134" s="208" t="s">
        <v>153</v>
      </c>
      <c r="E134" s="220" t="s">
        <v>19</v>
      </c>
      <c r="F134" s="221" t="s">
        <v>154</v>
      </c>
      <c r="G134" s="219"/>
      <c r="H134" s="222">
        <v>230.9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153</v>
      </c>
      <c r="AU134" s="228" t="s">
        <v>81</v>
      </c>
      <c r="AV134" s="14" t="s">
        <v>139</v>
      </c>
      <c r="AW134" s="14" t="s">
        <v>33</v>
      </c>
      <c r="AX134" s="14" t="s">
        <v>71</v>
      </c>
      <c r="AY134" s="228" t="s">
        <v>132</v>
      </c>
    </row>
    <row r="135" spans="1:65" s="13" customFormat="1" ht="11.25">
      <c r="B135" s="206"/>
      <c r="C135" s="207"/>
      <c r="D135" s="208" t="s">
        <v>153</v>
      </c>
      <c r="E135" s="209" t="s">
        <v>19</v>
      </c>
      <c r="F135" s="210" t="s">
        <v>499</v>
      </c>
      <c r="G135" s="207"/>
      <c r="H135" s="211">
        <v>115.45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153</v>
      </c>
      <c r="AU135" s="217" t="s">
        <v>81</v>
      </c>
      <c r="AV135" s="13" t="s">
        <v>81</v>
      </c>
      <c r="AW135" s="13" t="s">
        <v>33</v>
      </c>
      <c r="AX135" s="13" t="s">
        <v>71</v>
      </c>
      <c r="AY135" s="217" t="s">
        <v>132</v>
      </c>
    </row>
    <row r="136" spans="1:65" s="14" customFormat="1" ht="11.25">
      <c r="B136" s="218"/>
      <c r="C136" s="219"/>
      <c r="D136" s="208" t="s">
        <v>153</v>
      </c>
      <c r="E136" s="220" t="s">
        <v>19</v>
      </c>
      <c r="F136" s="221" t="s">
        <v>154</v>
      </c>
      <c r="G136" s="219"/>
      <c r="H136" s="222">
        <v>115.45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153</v>
      </c>
      <c r="AU136" s="228" t="s">
        <v>81</v>
      </c>
      <c r="AV136" s="14" t="s">
        <v>139</v>
      </c>
      <c r="AW136" s="14" t="s">
        <v>33</v>
      </c>
      <c r="AX136" s="14" t="s">
        <v>79</v>
      </c>
      <c r="AY136" s="228" t="s">
        <v>132</v>
      </c>
    </row>
    <row r="137" spans="1:65" s="2" customFormat="1" ht="16.5" customHeight="1">
      <c r="A137" s="35"/>
      <c r="B137" s="36"/>
      <c r="C137" s="188" t="s">
        <v>8</v>
      </c>
      <c r="D137" s="188" t="s">
        <v>135</v>
      </c>
      <c r="E137" s="189" t="s">
        <v>500</v>
      </c>
      <c r="F137" s="190" t="s">
        <v>501</v>
      </c>
      <c r="G137" s="191" t="s">
        <v>182</v>
      </c>
      <c r="H137" s="192">
        <v>85.57</v>
      </c>
      <c r="I137" s="193"/>
      <c r="J137" s="194">
        <f>ROUND(I137*H137,2)</f>
        <v>0</v>
      </c>
      <c r="K137" s="190" t="s">
        <v>19</v>
      </c>
      <c r="L137" s="40"/>
      <c r="M137" s="195" t="s">
        <v>19</v>
      </c>
      <c r="N137" s="196" t="s">
        <v>42</v>
      </c>
      <c r="O137" s="65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9" t="s">
        <v>139</v>
      </c>
      <c r="AT137" s="199" t="s">
        <v>135</v>
      </c>
      <c r="AU137" s="199" t="s">
        <v>81</v>
      </c>
      <c r="AY137" s="18" t="s">
        <v>132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8" t="s">
        <v>79</v>
      </c>
      <c r="BK137" s="200">
        <f>ROUND(I137*H137,2)</f>
        <v>0</v>
      </c>
      <c r="BL137" s="18" t="s">
        <v>139</v>
      </c>
      <c r="BM137" s="199" t="s">
        <v>502</v>
      </c>
    </row>
    <row r="138" spans="1:65" s="13" customFormat="1" ht="11.25">
      <c r="B138" s="206"/>
      <c r="C138" s="207"/>
      <c r="D138" s="208" t="s">
        <v>153</v>
      </c>
      <c r="E138" s="209" t="s">
        <v>19</v>
      </c>
      <c r="F138" s="210" t="s">
        <v>491</v>
      </c>
      <c r="G138" s="207"/>
      <c r="H138" s="211">
        <v>85.57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153</v>
      </c>
      <c r="AU138" s="217" t="s">
        <v>81</v>
      </c>
      <c r="AV138" s="13" t="s">
        <v>81</v>
      </c>
      <c r="AW138" s="13" t="s">
        <v>33</v>
      </c>
      <c r="AX138" s="13" t="s">
        <v>71</v>
      </c>
      <c r="AY138" s="217" t="s">
        <v>132</v>
      </c>
    </row>
    <row r="139" spans="1:65" s="14" customFormat="1" ht="11.25">
      <c r="B139" s="218"/>
      <c r="C139" s="219"/>
      <c r="D139" s="208" t="s">
        <v>153</v>
      </c>
      <c r="E139" s="220" t="s">
        <v>19</v>
      </c>
      <c r="F139" s="221" t="s">
        <v>154</v>
      </c>
      <c r="G139" s="219"/>
      <c r="H139" s="222">
        <v>85.57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153</v>
      </c>
      <c r="AU139" s="228" t="s">
        <v>81</v>
      </c>
      <c r="AV139" s="14" t="s">
        <v>139</v>
      </c>
      <c r="AW139" s="14" t="s">
        <v>33</v>
      </c>
      <c r="AX139" s="14" t="s">
        <v>79</v>
      </c>
      <c r="AY139" s="228" t="s">
        <v>132</v>
      </c>
    </row>
    <row r="140" spans="1:65" s="2" customFormat="1" ht="16.5" customHeight="1">
      <c r="A140" s="35"/>
      <c r="B140" s="36"/>
      <c r="C140" s="188" t="s">
        <v>249</v>
      </c>
      <c r="D140" s="188" t="s">
        <v>135</v>
      </c>
      <c r="E140" s="189" t="s">
        <v>503</v>
      </c>
      <c r="F140" s="190" t="s">
        <v>504</v>
      </c>
      <c r="G140" s="191" t="s">
        <v>182</v>
      </c>
      <c r="H140" s="192">
        <v>145.33000000000001</v>
      </c>
      <c r="I140" s="193"/>
      <c r="J140" s="194">
        <f>ROUND(I140*H140,2)</f>
        <v>0</v>
      </c>
      <c r="K140" s="190" t="s">
        <v>19</v>
      </c>
      <c r="L140" s="40"/>
      <c r="M140" s="195" t="s">
        <v>19</v>
      </c>
      <c r="N140" s="196" t="s">
        <v>42</v>
      </c>
      <c r="O140" s="65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139</v>
      </c>
      <c r="AT140" s="199" t="s">
        <v>135</v>
      </c>
      <c r="AU140" s="199" t="s">
        <v>81</v>
      </c>
      <c r="AY140" s="18" t="s">
        <v>132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8" t="s">
        <v>79</v>
      </c>
      <c r="BK140" s="200">
        <f>ROUND(I140*H140,2)</f>
        <v>0</v>
      </c>
      <c r="BL140" s="18" t="s">
        <v>139</v>
      </c>
      <c r="BM140" s="199" t="s">
        <v>505</v>
      </c>
    </row>
    <row r="141" spans="1:65" s="13" customFormat="1" ht="11.25">
      <c r="B141" s="206"/>
      <c r="C141" s="207"/>
      <c r="D141" s="208" t="s">
        <v>153</v>
      </c>
      <c r="E141" s="209" t="s">
        <v>19</v>
      </c>
      <c r="F141" s="210" t="s">
        <v>495</v>
      </c>
      <c r="G141" s="207"/>
      <c r="H141" s="211">
        <v>145.33000000000001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153</v>
      </c>
      <c r="AU141" s="217" t="s">
        <v>81</v>
      </c>
      <c r="AV141" s="13" t="s">
        <v>81</v>
      </c>
      <c r="AW141" s="13" t="s">
        <v>33</v>
      </c>
      <c r="AX141" s="13" t="s">
        <v>71</v>
      </c>
      <c r="AY141" s="217" t="s">
        <v>132</v>
      </c>
    </row>
    <row r="142" spans="1:65" s="14" customFormat="1" ht="11.25">
      <c r="B142" s="218"/>
      <c r="C142" s="219"/>
      <c r="D142" s="208" t="s">
        <v>153</v>
      </c>
      <c r="E142" s="220" t="s">
        <v>19</v>
      </c>
      <c r="F142" s="221" t="s">
        <v>154</v>
      </c>
      <c r="G142" s="219"/>
      <c r="H142" s="222">
        <v>145.33000000000001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153</v>
      </c>
      <c r="AU142" s="228" t="s">
        <v>81</v>
      </c>
      <c r="AV142" s="14" t="s">
        <v>139</v>
      </c>
      <c r="AW142" s="14" t="s">
        <v>33</v>
      </c>
      <c r="AX142" s="14" t="s">
        <v>79</v>
      </c>
      <c r="AY142" s="228" t="s">
        <v>132</v>
      </c>
    </row>
    <row r="143" spans="1:65" s="2" customFormat="1" ht="16.5" customHeight="1">
      <c r="A143" s="35"/>
      <c r="B143" s="36"/>
      <c r="C143" s="188" t="s">
        <v>256</v>
      </c>
      <c r="D143" s="188" t="s">
        <v>135</v>
      </c>
      <c r="E143" s="189" t="s">
        <v>506</v>
      </c>
      <c r="F143" s="190" t="s">
        <v>507</v>
      </c>
      <c r="G143" s="191" t="s">
        <v>182</v>
      </c>
      <c r="H143" s="192">
        <v>115.45</v>
      </c>
      <c r="I143" s="193"/>
      <c r="J143" s="194">
        <f>ROUND(I143*H143,2)</f>
        <v>0</v>
      </c>
      <c r="K143" s="190" t="s">
        <v>19</v>
      </c>
      <c r="L143" s="40"/>
      <c r="M143" s="195" t="s">
        <v>19</v>
      </c>
      <c r="N143" s="196" t="s">
        <v>42</v>
      </c>
      <c r="O143" s="65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139</v>
      </c>
      <c r="AT143" s="199" t="s">
        <v>135</v>
      </c>
      <c r="AU143" s="199" t="s">
        <v>81</v>
      </c>
      <c r="AY143" s="18" t="s">
        <v>132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8" t="s">
        <v>79</v>
      </c>
      <c r="BK143" s="200">
        <f>ROUND(I143*H143,2)</f>
        <v>0</v>
      </c>
      <c r="BL143" s="18" t="s">
        <v>139</v>
      </c>
      <c r="BM143" s="199" t="s">
        <v>508</v>
      </c>
    </row>
    <row r="144" spans="1:65" s="13" customFormat="1" ht="11.25">
      <c r="B144" s="206"/>
      <c r="C144" s="207"/>
      <c r="D144" s="208" t="s">
        <v>153</v>
      </c>
      <c r="E144" s="209" t="s">
        <v>19</v>
      </c>
      <c r="F144" s="210" t="s">
        <v>495</v>
      </c>
      <c r="G144" s="207"/>
      <c r="H144" s="211">
        <v>145.33000000000001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153</v>
      </c>
      <c r="AU144" s="217" t="s">
        <v>81</v>
      </c>
      <c r="AV144" s="13" t="s">
        <v>81</v>
      </c>
      <c r="AW144" s="13" t="s">
        <v>33</v>
      </c>
      <c r="AX144" s="13" t="s">
        <v>71</v>
      </c>
      <c r="AY144" s="217" t="s">
        <v>132</v>
      </c>
    </row>
    <row r="145" spans="1:65" s="13" customFormat="1" ht="11.25">
      <c r="B145" s="206"/>
      <c r="C145" s="207"/>
      <c r="D145" s="208" t="s">
        <v>153</v>
      </c>
      <c r="E145" s="209" t="s">
        <v>19</v>
      </c>
      <c r="F145" s="210" t="s">
        <v>491</v>
      </c>
      <c r="G145" s="207"/>
      <c r="H145" s="211">
        <v>85.57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153</v>
      </c>
      <c r="AU145" s="217" t="s">
        <v>81</v>
      </c>
      <c r="AV145" s="13" t="s">
        <v>81</v>
      </c>
      <c r="AW145" s="13" t="s">
        <v>33</v>
      </c>
      <c r="AX145" s="13" t="s">
        <v>71</v>
      </c>
      <c r="AY145" s="217" t="s">
        <v>132</v>
      </c>
    </row>
    <row r="146" spans="1:65" s="14" customFormat="1" ht="11.25">
      <c r="B146" s="218"/>
      <c r="C146" s="219"/>
      <c r="D146" s="208" t="s">
        <v>153</v>
      </c>
      <c r="E146" s="220" t="s">
        <v>19</v>
      </c>
      <c r="F146" s="221" t="s">
        <v>154</v>
      </c>
      <c r="G146" s="219"/>
      <c r="H146" s="222">
        <v>230.9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153</v>
      </c>
      <c r="AU146" s="228" t="s">
        <v>81</v>
      </c>
      <c r="AV146" s="14" t="s">
        <v>139</v>
      </c>
      <c r="AW146" s="14" t="s">
        <v>33</v>
      </c>
      <c r="AX146" s="14" t="s">
        <v>71</v>
      </c>
      <c r="AY146" s="228" t="s">
        <v>132</v>
      </c>
    </row>
    <row r="147" spans="1:65" s="13" customFormat="1" ht="11.25">
      <c r="B147" s="206"/>
      <c r="C147" s="207"/>
      <c r="D147" s="208" t="s">
        <v>153</v>
      </c>
      <c r="E147" s="209" t="s">
        <v>19</v>
      </c>
      <c r="F147" s="210" t="s">
        <v>499</v>
      </c>
      <c r="G147" s="207"/>
      <c r="H147" s="211">
        <v>115.45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153</v>
      </c>
      <c r="AU147" s="217" t="s">
        <v>81</v>
      </c>
      <c r="AV147" s="13" t="s">
        <v>81</v>
      </c>
      <c r="AW147" s="13" t="s">
        <v>33</v>
      </c>
      <c r="AX147" s="13" t="s">
        <v>71</v>
      </c>
      <c r="AY147" s="217" t="s">
        <v>132</v>
      </c>
    </row>
    <row r="148" spans="1:65" s="14" customFormat="1" ht="11.25">
      <c r="B148" s="218"/>
      <c r="C148" s="219"/>
      <c r="D148" s="208" t="s">
        <v>153</v>
      </c>
      <c r="E148" s="220" t="s">
        <v>19</v>
      </c>
      <c r="F148" s="221" t="s">
        <v>154</v>
      </c>
      <c r="G148" s="219"/>
      <c r="H148" s="222">
        <v>115.45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153</v>
      </c>
      <c r="AU148" s="228" t="s">
        <v>81</v>
      </c>
      <c r="AV148" s="14" t="s">
        <v>139</v>
      </c>
      <c r="AW148" s="14" t="s">
        <v>33</v>
      </c>
      <c r="AX148" s="14" t="s">
        <v>79</v>
      </c>
      <c r="AY148" s="228" t="s">
        <v>132</v>
      </c>
    </row>
    <row r="149" spans="1:65" s="2" customFormat="1" ht="16.5" customHeight="1">
      <c r="A149" s="35"/>
      <c r="B149" s="36"/>
      <c r="C149" s="188" t="s">
        <v>264</v>
      </c>
      <c r="D149" s="188" t="s">
        <v>135</v>
      </c>
      <c r="E149" s="189" t="s">
        <v>509</v>
      </c>
      <c r="F149" s="190" t="s">
        <v>510</v>
      </c>
      <c r="G149" s="191" t="s">
        <v>174</v>
      </c>
      <c r="H149" s="192">
        <v>4.2699999999999996</v>
      </c>
      <c r="I149" s="193"/>
      <c r="J149" s="194">
        <f>ROUND(I149*H149,2)</f>
        <v>0</v>
      </c>
      <c r="K149" s="190" t="s">
        <v>19</v>
      </c>
      <c r="L149" s="40"/>
      <c r="M149" s="195" t="s">
        <v>19</v>
      </c>
      <c r="N149" s="196" t="s">
        <v>42</v>
      </c>
      <c r="O149" s="65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139</v>
      </c>
      <c r="AT149" s="199" t="s">
        <v>135</v>
      </c>
      <c r="AU149" s="199" t="s">
        <v>81</v>
      </c>
      <c r="AY149" s="18" t="s">
        <v>132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8" t="s">
        <v>79</v>
      </c>
      <c r="BK149" s="200">
        <f>ROUND(I149*H149,2)</f>
        <v>0</v>
      </c>
      <c r="BL149" s="18" t="s">
        <v>139</v>
      </c>
      <c r="BM149" s="199" t="s">
        <v>511</v>
      </c>
    </row>
    <row r="150" spans="1:65" s="13" customFormat="1" ht="11.25">
      <c r="B150" s="206"/>
      <c r="C150" s="207"/>
      <c r="D150" s="208" t="s">
        <v>153</v>
      </c>
      <c r="E150" s="209" t="s">
        <v>19</v>
      </c>
      <c r="F150" s="210" t="s">
        <v>512</v>
      </c>
      <c r="G150" s="207"/>
      <c r="H150" s="211">
        <v>4.2699999999999996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153</v>
      </c>
      <c r="AU150" s="217" t="s">
        <v>81</v>
      </c>
      <c r="AV150" s="13" t="s">
        <v>81</v>
      </c>
      <c r="AW150" s="13" t="s">
        <v>33</v>
      </c>
      <c r="AX150" s="13" t="s">
        <v>71</v>
      </c>
      <c r="AY150" s="217" t="s">
        <v>132</v>
      </c>
    </row>
    <row r="151" spans="1:65" s="14" customFormat="1" ht="11.25">
      <c r="B151" s="218"/>
      <c r="C151" s="219"/>
      <c r="D151" s="208" t="s">
        <v>153</v>
      </c>
      <c r="E151" s="220" t="s">
        <v>19</v>
      </c>
      <c r="F151" s="221" t="s">
        <v>154</v>
      </c>
      <c r="G151" s="219"/>
      <c r="H151" s="222">
        <v>4.2699999999999996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153</v>
      </c>
      <c r="AU151" s="228" t="s">
        <v>81</v>
      </c>
      <c r="AV151" s="14" t="s">
        <v>139</v>
      </c>
      <c r="AW151" s="14" t="s">
        <v>33</v>
      </c>
      <c r="AX151" s="14" t="s">
        <v>79</v>
      </c>
      <c r="AY151" s="228" t="s">
        <v>132</v>
      </c>
    </row>
    <row r="152" spans="1:65" s="2" customFormat="1" ht="16.5" customHeight="1">
      <c r="A152" s="35"/>
      <c r="B152" s="36"/>
      <c r="C152" s="188" t="s">
        <v>268</v>
      </c>
      <c r="D152" s="188" t="s">
        <v>135</v>
      </c>
      <c r="E152" s="189" t="s">
        <v>513</v>
      </c>
      <c r="F152" s="190" t="s">
        <v>514</v>
      </c>
      <c r="G152" s="191" t="s">
        <v>174</v>
      </c>
      <c r="H152" s="192">
        <v>4.2699999999999996</v>
      </c>
      <c r="I152" s="193"/>
      <c r="J152" s="194">
        <f>ROUND(I152*H152,2)</f>
        <v>0</v>
      </c>
      <c r="K152" s="190" t="s">
        <v>19</v>
      </c>
      <c r="L152" s="40"/>
      <c r="M152" s="195" t="s">
        <v>19</v>
      </c>
      <c r="N152" s="196" t="s">
        <v>42</v>
      </c>
      <c r="O152" s="65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139</v>
      </c>
      <c r="AT152" s="199" t="s">
        <v>135</v>
      </c>
      <c r="AU152" s="199" t="s">
        <v>81</v>
      </c>
      <c r="AY152" s="18" t="s">
        <v>132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8" t="s">
        <v>79</v>
      </c>
      <c r="BK152" s="200">
        <f>ROUND(I152*H152,2)</f>
        <v>0</v>
      </c>
      <c r="BL152" s="18" t="s">
        <v>139</v>
      </c>
      <c r="BM152" s="199" t="s">
        <v>515</v>
      </c>
    </row>
    <row r="153" spans="1:65" s="13" customFormat="1" ht="11.25">
      <c r="B153" s="206"/>
      <c r="C153" s="207"/>
      <c r="D153" s="208" t="s">
        <v>153</v>
      </c>
      <c r="E153" s="209" t="s">
        <v>19</v>
      </c>
      <c r="F153" s="210" t="s">
        <v>512</v>
      </c>
      <c r="G153" s="207"/>
      <c r="H153" s="211">
        <v>4.2699999999999996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153</v>
      </c>
      <c r="AU153" s="217" t="s">
        <v>81</v>
      </c>
      <c r="AV153" s="13" t="s">
        <v>81</v>
      </c>
      <c r="AW153" s="13" t="s">
        <v>33</v>
      </c>
      <c r="AX153" s="13" t="s">
        <v>71</v>
      </c>
      <c r="AY153" s="217" t="s">
        <v>132</v>
      </c>
    </row>
    <row r="154" spans="1:65" s="14" customFormat="1" ht="11.25">
      <c r="B154" s="218"/>
      <c r="C154" s="219"/>
      <c r="D154" s="208" t="s">
        <v>153</v>
      </c>
      <c r="E154" s="220" t="s">
        <v>19</v>
      </c>
      <c r="F154" s="221" t="s">
        <v>154</v>
      </c>
      <c r="G154" s="219"/>
      <c r="H154" s="222">
        <v>4.2699999999999996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153</v>
      </c>
      <c r="AU154" s="228" t="s">
        <v>81</v>
      </c>
      <c r="AV154" s="14" t="s">
        <v>139</v>
      </c>
      <c r="AW154" s="14" t="s">
        <v>33</v>
      </c>
      <c r="AX154" s="14" t="s">
        <v>79</v>
      </c>
      <c r="AY154" s="228" t="s">
        <v>132</v>
      </c>
    </row>
    <row r="155" spans="1:65" s="2" customFormat="1" ht="16.5" customHeight="1">
      <c r="A155" s="35"/>
      <c r="B155" s="36"/>
      <c r="C155" s="188" t="s">
        <v>273</v>
      </c>
      <c r="D155" s="188" t="s">
        <v>135</v>
      </c>
      <c r="E155" s="189" t="s">
        <v>516</v>
      </c>
      <c r="F155" s="190" t="s">
        <v>517</v>
      </c>
      <c r="G155" s="191" t="s">
        <v>182</v>
      </c>
      <c r="H155" s="192">
        <v>180.17500000000001</v>
      </c>
      <c r="I155" s="193"/>
      <c r="J155" s="194">
        <f>ROUND(I155*H155,2)</f>
        <v>0</v>
      </c>
      <c r="K155" s="190" t="s">
        <v>19</v>
      </c>
      <c r="L155" s="40"/>
      <c r="M155" s="195" t="s">
        <v>19</v>
      </c>
      <c r="N155" s="196" t="s">
        <v>42</v>
      </c>
      <c r="O155" s="65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9" t="s">
        <v>139</v>
      </c>
      <c r="AT155" s="199" t="s">
        <v>135</v>
      </c>
      <c r="AU155" s="199" t="s">
        <v>81</v>
      </c>
      <c r="AY155" s="18" t="s">
        <v>132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8" t="s">
        <v>79</v>
      </c>
      <c r="BK155" s="200">
        <f>ROUND(I155*H155,2)</f>
        <v>0</v>
      </c>
      <c r="BL155" s="18" t="s">
        <v>139</v>
      </c>
      <c r="BM155" s="199" t="s">
        <v>518</v>
      </c>
    </row>
    <row r="156" spans="1:65" s="13" customFormat="1" ht="11.25">
      <c r="B156" s="206"/>
      <c r="C156" s="207"/>
      <c r="D156" s="208" t="s">
        <v>153</v>
      </c>
      <c r="E156" s="209" t="s">
        <v>19</v>
      </c>
      <c r="F156" s="210" t="s">
        <v>519</v>
      </c>
      <c r="G156" s="207"/>
      <c r="H156" s="211">
        <v>126.545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153</v>
      </c>
      <c r="AU156" s="217" t="s">
        <v>81</v>
      </c>
      <c r="AV156" s="13" t="s">
        <v>81</v>
      </c>
      <c r="AW156" s="13" t="s">
        <v>33</v>
      </c>
      <c r="AX156" s="13" t="s">
        <v>71</v>
      </c>
      <c r="AY156" s="217" t="s">
        <v>132</v>
      </c>
    </row>
    <row r="157" spans="1:65" s="13" customFormat="1" ht="11.25">
      <c r="B157" s="206"/>
      <c r="C157" s="207"/>
      <c r="D157" s="208" t="s">
        <v>153</v>
      </c>
      <c r="E157" s="209" t="s">
        <v>19</v>
      </c>
      <c r="F157" s="210" t="s">
        <v>520</v>
      </c>
      <c r="G157" s="207"/>
      <c r="H157" s="211">
        <v>10.96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153</v>
      </c>
      <c r="AU157" s="217" t="s">
        <v>81</v>
      </c>
      <c r="AV157" s="13" t="s">
        <v>81</v>
      </c>
      <c r="AW157" s="13" t="s">
        <v>33</v>
      </c>
      <c r="AX157" s="13" t="s">
        <v>71</v>
      </c>
      <c r="AY157" s="217" t="s">
        <v>132</v>
      </c>
    </row>
    <row r="158" spans="1:65" s="13" customFormat="1" ht="11.25">
      <c r="B158" s="206"/>
      <c r="C158" s="207"/>
      <c r="D158" s="208" t="s">
        <v>153</v>
      </c>
      <c r="E158" s="209" t="s">
        <v>19</v>
      </c>
      <c r="F158" s="210" t="s">
        <v>521</v>
      </c>
      <c r="G158" s="207"/>
      <c r="H158" s="211">
        <v>42.67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153</v>
      </c>
      <c r="AU158" s="217" t="s">
        <v>81</v>
      </c>
      <c r="AV158" s="13" t="s">
        <v>81</v>
      </c>
      <c r="AW158" s="13" t="s">
        <v>33</v>
      </c>
      <c r="AX158" s="13" t="s">
        <v>71</v>
      </c>
      <c r="AY158" s="217" t="s">
        <v>132</v>
      </c>
    </row>
    <row r="159" spans="1:65" s="14" customFormat="1" ht="11.25">
      <c r="B159" s="218"/>
      <c r="C159" s="219"/>
      <c r="D159" s="208" t="s">
        <v>153</v>
      </c>
      <c r="E159" s="220" t="s">
        <v>19</v>
      </c>
      <c r="F159" s="221" t="s">
        <v>154</v>
      </c>
      <c r="G159" s="219"/>
      <c r="H159" s="222">
        <v>180.17500000000001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153</v>
      </c>
      <c r="AU159" s="228" t="s">
        <v>81</v>
      </c>
      <c r="AV159" s="14" t="s">
        <v>139</v>
      </c>
      <c r="AW159" s="14" t="s">
        <v>33</v>
      </c>
      <c r="AX159" s="14" t="s">
        <v>79</v>
      </c>
      <c r="AY159" s="228" t="s">
        <v>132</v>
      </c>
    </row>
    <row r="160" spans="1:65" s="2" customFormat="1" ht="16.5" customHeight="1">
      <c r="A160" s="35"/>
      <c r="B160" s="36"/>
      <c r="C160" s="188" t="s">
        <v>7</v>
      </c>
      <c r="D160" s="188" t="s">
        <v>135</v>
      </c>
      <c r="E160" s="189" t="s">
        <v>522</v>
      </c>
      <c r="F160" s="190" t="s">
        <v>523</v>
      </c>
      <c r="G160" s="191" t="s">
        <v>182</v>
      </c>
      <c r="H160" s="192">
        <v>666.22</v>
      </c>
      <c r="I160" s="193"/>
      <c r="J160" s="194">
        <f>ROUND(I160*H160,2)</f>
        <v>0</v>
      </c>
      <c r="K160" s="190" t="s">
        <v>19</v>
      </c>
      <c r="L160" s="40"/>
      <c r="M160" s="195" t="s">
        <v>19</v>
      </c>
      <c r="N160" s="196" t="s">
        <v>42</v>
      </c>
      <c r="O160" s="65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139</v>
      </c>
      <c r="AT160" s="199" t="s">
        <v>135</v>
      </c>
      <c r="AU160" s="199" t="s">
        <v>81</v>
      </c>
      <c r="AY160" s="18" t="s">
        <v>132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8" t="s">
        <v>79</v>
      </c>
      <c r="BK160" s="200">
        <f>ROUND(I160*H160,2)</f>
        <v>0</v>
      </c>
      <c r="BL160" s="18" t="s">
        <v>139</v>
      </c>
      <c r="BM160" s="199" t="s">
        <v>524</v>
      </c>
    </row>
    <row r="161" spans="1:65" s="13" customFormat="1" ht="11.25">
      <c r="B161" s="206"/>
      <c r="C161" s="207"/>
      <c r="D161" s="208" t="s">
        <v>153</v>
      </c>
      <c r="E161" s="209" t="s">
        <v>19</v>
      </c>
      <c r="F161" s="210" t="s">
        <v>525</v>
      </c>
      <c r="G161" s="207"/>
      <c r="H161" s="211">
        <v>290.66000000000003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153</v>
      </c>
      <c r="AU161" s="217" t="s">
        <v>81</v>
      </c>
      <c r="AV161" s="13" t="s">
        <v>81</v>
      </c>
      <c r="AW161" s="13" t="s">
        <v>33</v>
      </c>
      <c r="AX161" s="13" t="s">
        <v>71</v>
      </c>
      <c r="AY161" s="217" t="s">
        <v>132</v>
      </c>
    </row>
    <row r="162" spans="1:65" s="13" customFormat="1" ht="11.25">
      <c r="B162" s="206"/>
      <c r="C162" s="207"/>
      <c r="D162" s="208" t="s">
        <v>153</v>
      </c>
      <c r="E162" s="209" t="s">
        <v>19</v>
      </c>
      <c r="F162" s="210" t="s">
        <v>526</v>
      </c>
      <c r="G162" s="207"/>
      <c r="H162" s="211">
        <v>171.14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153</v>
      </c>
      <c r="AU162" s="217" t="s">
        <v>81</v>
      </c>
      <c r="AV162" s="13" t="s">
        <v>81</v>
      </c>
      <c r="AW162" s="13" t="s">
        <v>33</v>
      </c>
      <c r="AX162" s="13" t="s">
        <v>71</v>
      </c>
      <c r="AY162" s="217" t="s">
        <v>132</v>
      </c>
    </row>
    <row r="163" spans="1:65" s="13" customFormat="1" ht="11.25">
      <c r="B163" s="206"/>
      <c r="C163" s="207"/>
      <c r="D163" s="208" t="s">
        <v>153</v>
      </c>
      <c r="E163" s="209" t="s">
        <v>19</v>
      </c>
      <c r="F163" s="210" t="s">
        <v>521</v>
      </c>
      <c r="G163" s="207"/>
      <c r="H163" s="211">
        <v>42.67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153</v>
      </c>
      <c r="AU163" s="217" t="s">
        <v>81</v>
      </c>
      <c r="AV163" s="13" t="s">
        <v>81</v>
      </c>
      <c r="AW163" s="13" t="s">
        <v>33</v>
      </c>
      <c r="AX163" s="13" t="s">
        <v>71</v>
      </c>
      <c r="AY163" s="217" t="s">
        <v>132</v>
      </c>
    </row>
    <row r="164" spans="1:65" s="13" customFormat="1" ht="11.25">
      <c r="B164" s="206"/>
      <c r="C164" s="207"/>
      <c r="D164" s="208" t="s">
        <v>153</v>
      </c>
      <c r="E164" s="209" t="s">
        <v>19</v>
      </c>
      <c r="F164" s="210" t="s">
        <v>527</v>
      </c>
      <c r="G164" s="207"/>
      <c r="H164" s="211">
        <v>55.96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153</v>
      </c>
      <c r="AU164" s="217" t="s">
        <v>81</v>
      </c>
      <c r="AV164" s="13" t="s">
        <v>81</v>
      </c>
      <c r="AW164" s="13" t="s">
        <v>33</v>
      </c>
      <c r="AX164" s="13" t="s">
        <v>71</v>
      </c>
      <c r="AY164" s="217" t="s">
        <v>132</v>
      </c>
    </row>
    <row r="165" spans="1:65" s="13" customFormat="1" ht="11.25">
      <c r="B165" s="206"/>
      <c r="C165" s="207"/>
      <c r="D165" s="208" t="s">
        <v>153</v>
      </c>
      <c r="E165" s="209" t="s">
        <v>19</v>
      </c>
      <c r="F165" s="210" t="s">
        <v>528</v>
      </c>
      <c r="G165" s="207"/>
      <c r="H165" s="211">
        <v>74.64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153</v>
      </c>
      <c r="AU165" s="217" t="s">
        <v>81</v>
      </c>
      <c r="AV165" s="13" t="s">
        <v>81</v>
      </c>
      <c r="AW165" s="13" t="s">
        <v>33</v>
      </c>
      <c r="AX165" s="13" t="s">
        <v>71</v>
      </c>
      <c r="AY165" s="217" t="s">
        <v>132</v>
      </c>
    </row>
    <row r="166" spans="1:65" s="13" customFormat="1" ht="11.25">
      <c r="B166" s="206"/>
      <c r="C166" s="207"/>
      <c r="D166" s="208" t="s">
        <v>153</v>
      </c>
      <c r="E166" s="209" t="s">
        <v>19</v>
      </c>
      <c r="F166" s="210" t="s">
        <v>529</v>
      </c>
      <c r="G166" s="207"/>
      <c r="H166" s="211">
        <v>31.15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153</v>
      </c>
      <c r="AU166" s="217" t="s">
        <v>81</v>
      </c>
      <c r="AV166" s="13" t="s">
        <v>81</v>
      </c>
      <c r="AW166" s="13" t="s">
        <v>33</v>
      </c>
      <c r="AX166" s="13" t="s">
        <v>71</v>
      </c>
      <c r="AY166" s="217" t="s">
        <v>132</v>
      </c>
    </row>
    <row r="167" spans="1:65" s="14" customFormat="1" ht="11.25">
      <c r="B167" s="218"/>
      <c r="C167" s="219"/>
      <c r="D167" s="208" t="s">
        <v>153</v>
      </c>
      <c r="E167" s="220" t="s">
        <v>19</v>
      </c>
      <c r="F167" s="221" t="s">
        <v>154</v>
      </c>
      <c r="G167" s="219"/>
      <c r="H167" s="222">
        <v>666.22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153</v>
      </c>
      <c r="AU167" s="228" t="s">
        <v>81</v>
      </c>
      <c r="AV167" s="14" t="s">
        <v>139</v>
      </c>
      <c r="AW167" s="14" t="s">
        <v>33</v>
      </c>
      <c r="AX167" s="14" t="s">
        <v>79</v>
      </c>
      <c r="AY167" s="228" t="s">
        <v>132</v>
      </c>
    </row>
    <row r="168" spans="1:65" s="2" customFormat="1" ht="16.5" customHeight="1">
      <c r="A168" s="35"/>
      <c r="B168" s="36"/>
      <c r="C168" s="188" t="s">
        <v>282</v>
      </c>
      <c r="D168" s="188" t="s">
        <v>135</v>
      </c>
      <c r="E168" s="189" t="s">
        <v>530</v>
      </c>
      <c r="F168" s="190" t="s">
        <v>531</v>
      </c>
      <c r="G168" s="191" t="s">
        <v>182</v>
      </c>
      <c r="H168" s="192">
        <v>161.75</v>
      </c>
      <c r="I168" s="193"/>
      <c r="J168" s="194">
        <f>ROUND(I168*H168,2)</f>
        <v>0</v>
      </c>
      <c r="K168" s="190" t="s">
        <v>19</v>
      </c>
      <c r="L168" s="40"/>
      <c r="M168" s="195" t="s">
        <v>19</v>
      </c>
      <c r="N168" s="196" t="s">
        <v>42</v>
      </c>
      <c r="O168" s="65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9" t="s">
        <v>139</v>
      </c>
      <c r="AT168" s="199" t="s">
        <v>135</v>
      </c>
      <c r="AU168" s="199" t="s">
        <v>81</v>
      </c>
      <c r="AY168" s="18" t="s">
        <v>132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8" t="s">
        <v>79</v>
      </c>
      <c r="BK168" s="200">
        <f>ROUND(I168*H168,2)</f>
        <v>0</v>
      </c>
      <c r="BL168" s="18" t="s">
        <v>139</v>
      </c>
      <c r="BM168" s="199" t="s">
        <v>532</v>
      </c>
    </row>
    <row r="169" spans="1:65" s="13" customFormat="1" ht="11.25">
      <c r="B169" s="206"/>
      <c r="C169" s="207"/>
      <c r="D169" s="208" t="s">
        <v>153</v>
      </c>
      <c r="E169" s="209" t="s">
        <v>19</v>
      </c>
      <c r="F169" s="210" t="s">
        <v>527</v>
      </c>
      <c r="G169" s="207"/>
      <c r="H169" s="211">
        <v>55.96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153</v>
      </c>
      <c r="AU169" s="217" t="s">
        <v>81</v>
      </c>
      <c r="AV169" s="13" t="s">
        <v>81</v>
      </c>
      <c r="AW169" s="13" t="s">
        <v>33</v>
      </c>
      <c r="AX169" s="13" t="s">
        <v>71</v>
      </c>
      <c r="AY169" s="217" t="s">
        <v>132</v>
      </c>
    </row>
    <row r="170" spans="1:65" s="13" customFormat="1" ht="11.25">
      <c r="B170" s="206"/>
      <c r="C170" s="207"/>
      <c r="D170" s="208" t="s">
        <v>153</v>
      </c>
      <c r="E170" s="209" t="s">
        <v>19</v>
      </c>
      <c r="F170" s="210" t="s">
        <v>528</v>
      </c>
      <c r="G170" s="207"/>
      <c r="H170" s="211">
        <v>74.64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153</v>
      </c>
      <c r="AU170" s="217" t="s">
        <v>81</v>
      </c>
      <c r="AV170" s="13" t="s">
        <v>81</v>
      </c>
      <c r="AW170" s="13" t="s">
        <v>33</v>
      </c>
      <c r="AX170" s="13" t="s">
        <v>71</v>
      </c>
      <c r="AY170" s="217" t="s">
        <v>132</v>
      </c>
    </row>
    <row r="171" spans="1:65" s="13" customFormat="1" ht="11.25">
      <c r="B171" s="206"/>
      <c r="C171" s="207"/>
      <c r="D171" s="208" t="s">
        <v>153</v>
      </c>
      <c r="E171" s="209" t="s">
        <v>19</v>
      </c>
      <c r="F171" s="210" t="s">
        <v>529</v>
      </c>
      <c r="G171" s="207"/>
      <c r="H171" s="211">
        <v>31.15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153</v>
      </c>
      <c r="AU171" s="217" t="s">
        <v>81</v>
      </c>
      <c r="AV171" s="13" t="s">
        <v>81</v>
      </c>
      <c r="AW171" s="13" t="s">
        <v>33</v>
      </c>
      <c r="AX171" s="13" t="s">
        <v>71</v>
      </c>
      <c r="AY171" s="217" t="s">
        <v>132</v>
      </c>
    </row>
    <row r="172" spans="1:65" s="14" customFormat="1" ht="11.25">
      <c r="B172" s="218"/>
      <c r="C172" s="219"/>
      <c r="D172" s="208" t="s">
        <v>153</v>
      </c>
      <c r="E172" s="220" t="s">
        <v>19</v>
      </c>
      <c r="F172" s="221" t="s">
        <v>154</v>
      </c>
      <c r="G172" s="219"/>
      <c r="H172" s="222">
        <v>161.75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153</v>
      </c>
      <c r="AU172" s="228" t="s">
        <v>81</v>
      </c>
      <c r="AV172" s="14" t="s">
        <v>139</v>
      </c>
      <c r="AW172" s="14" t="s">
        <v>33</v>
      </c>
      <c r="AX172" s="14" t="s">
        <v>79</v>
      </c>
      <c r="AY172" s="228" t="s">
        <v>132</v>
      </c>
    </row>
    <row r="173" spans="1:65" s="2" customFormat="1" ht="16.5" customHeight="1">
      <c r="A173" s="35"/>
      <c r="B173" s="36"/>
      <c r="C173" s="188" t="s">
        <v>287</v>
      </c>
      <c r="D173" s="188" t="s">
        <v>135</v>
      </c>
      <c r="E173" s="189" t="s">
        <v>533</v>
      </c>
      <c r="F173" s="190" t="s">
        <v>534</v>
      </c>
      <c r="G173" s="191" t="s">
        <v>182</v>
      </c>
      <c r="H173" s="192">
        <v>161.75</v>
      </c>
      <c r="I173" s="193"/>
      <c r="J173" s="194">
        <f>ROUND(I173*H173,2)</f>
        <v>0</v>
      </c>
      <c r="K173" s="190" t="s">
        <v>19</v>
      </c>
      <c r="L173" s="40"/>
      <c r="M173" s="195" t="s">
        <v>19</v>
      </c>
      <c r="N173" s="196" t="s">
        <v>42</v>
      </c>
      <c r="O173" s="65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9" t="s">
        <v>139</v>
      </c>
      <c r="AT173" s="199" t="s">
        <v>135</v>
      </c>
      <c r="AU173" s="199" t="s">
        <v>81</v>
      </c>
      <c r="AY173" s="18" t="s">
        <v>132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8" t="s">
        <v>79</v>
      </c>
      <c r="BK173" s="200">
        <f>ROUND(I173*H173,2)</f>
        <v>0</v>
      </c>
      <c r="BL173" s="18" t="s">
        <v>139</v>
      </c>
      <c r="BM173" s="199" t="s">
        <v>535</v>
      </c>
    </row>
    <row r="174" spans="1:65" s="13" customFormat="1" ht="11.25">
      <c r="B174" s="206"/>
      <c r="C174" s="207"/>
      <c r="D174" s="208" t="s">
        <v>153</v>
      </c>
      <c r="E174" s="209" t="s">
        <v>19</v>
      </c>
      <c r="F174" s="210" t="s">
        <v>536</v>
      </c>
      <c r="G174" s="207"/>
      <c r="H174" s="211">
        <v>55.96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153</v>
      </c>
      <c r="AU174" s="217" t="s">
        <v>81</v>
      </c>
      <c r="AV174" s="13" t="s">
        <v>81</v>
      </c>
      <c r="AW174" s="13" t="s">
        <v>33</v>
      </c>
      <c r="AX174" s="13" t="s">
        <v>71</v>
      </c>
      <c r="AY174" s="217" t="s">
        <v>132</v>
      </c>
    </row>
    <row r="175" spans="1:65" s="13" customFormat="1" ht="11.25">
      <c r="B175" s="206"/>
      <c r="C175" s="207"/>
      <c r="D175" s="208" t="s">
        <v>153</v>
      </c>
      <c r="E175" s="209" t="s">
        <v>19</v>
      </c>
      <c r="F175" s="210" t="s">
        <v>537</v>
      </c>
      <c r="G175" s="207"/>
      <c r="H175" s="211">
        <v>74.64</v>
      </c>
      <c r="I175" s="212"/>
      <c r="J175" s="207"/>
      <c r="K175" s="207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153</v>
      </c>
      <c r="AU175" s="217" t="s">
        <v>81</v>
      </c>
      <c r="AV175" s="13" t="s">
        <v>81</v>
      </c>
      <c r="AW175" s="13" t="s">
        <v>33</v>
      </c>
      <c r="AX175" s="13" t="s">
        <v>71</v>
      </c>
      <c r="AY175" s="217" t="s">
        <v>132</v>
      </c>
    </row>
    <row r="176" spans="1:65" s="13" customFormat="1" ht="11.25">
      <c r="B176" s="206"/>
      <c r="C176" s="207"/>
      <c r="D176" s="208" t="s">
        <v>153</v>
      </c>
      <c r="E176" s="209" t="s">
        <v>19</v>
      </c>
      <c r="F176" s="210" t="s">
        <v>538</v>
      </c>
      <c r="G176" s="207"/>
      <c r="H176" s="211">
        <v>31.15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153</v>
      </c>
      <c r="AU176" s="217" t="s">
        <v>81</v>
      </c>
      <c r="AV176" s="13" t="s">
        <v>81</v>
      </c>
      <c r="AW176" s="13" t="s">
        <v>33</v>
      </c>
      <c r="AX176" s="13" t="s">
        <v>71</v>
      </c>
      <c r="AY176" s="217" t="s">
        <v>132</v>
      </c>
    </row>
    <row r="177" spans="1:65" s="14" customFormat="1" ht="11.25">
      <c r="B177" s="218"/>
      <c r="C177" s="219"/>
      <c r="D177" s="208" t="s">
        <v>153</v>
      </c>
      <c r="E177" s="220" t="s">
        <v>19</v>
      </c>
      <c r="F177" s="221" t="s">
        <v>154</v>
      </c>
      <c r="G177" s="219"/>
      <c r="H177" s="222">
        <v>161.75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153</v>
      </c>
      <c r="AU177" s="228" t="s">
        <v>81</v>
      </c>
      <c r="AV177" s="14" t="s">
        <v>139</v>
      </c>
      <c r="AW177" s="14" t="s">
        <v>33</v>
      </c>
      <c r="AX177" s="14" t="s">
        <v>79</v>
      </c>
      <c r="AY177" s="228" t="s">
        <v>132</v>
      </c>
    </row>
    <row r="178" spans="1:65" s="2" customFormat="1" ht="16.5" customHeight="1">
      <c r="A178" s="35"/>
      <c r="B178" s="36"/>
      <c r="C178" s="188" t="s">
        <v>294</v>
      </c>
      <c r="D178" s="188" t="s">
        <v>135</v>
      </c>
      <c r="E178" s="189" t="s">
        <v>539</v>
      </c>
      <c r="F178" s="190" t="s">
        <v>540</v>
      </c>
      <c r="G178" s="191" t="s">
        <v>182</v>
      </c>
      <c r="H178" s="192">
        <v>93.28</v>
      </c>
      <c r="I178" s="193"/>
      <c r="J178" s="194">
        <f>ROUND(I178*H178,2)</f>
        <v>0</v>
      </c>
      <c r="K178" s="190" t="s">
        <v>19</v>
      </c>
      <c r="L178" s="40"/>
      <c r="M178" s="195" t="s">
        <v>19</v>
      </c>
      <c r="N178" s="196" t="s">
        <v>42</v>
      </c>
      <c r="O178" s="65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139</v>
      </c>
      <c r="AT178" s="199" t="s">
        <v>135</v>
      </c>
      <c r="AU178" s="199" t="s">
        <v>81</v>
      </c>
      <c r="AY178" s="18" t="s">
        <v>132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8" t="s">
        <v>79</v>
      </c>
      <c r="BK178" s="200">
        <f>ROUND(I178*H178,2)</f>
        <v>0</v>
      </c>
      <c r="BL178" s="18" t="s">
        <v>139</v>
      </c>
      <c r="BM178" s="199" t="s">
        <v>541</v>
      </c>
    </row>
    <row r="179" spans="1:65" s="13" customFormat="1" ht="11.25">
      <c r="B179" s="206"/>
      <c r="C179" s="207"/>
      <c r="D179" s="208" t="s">
        <v>153</v>
      </c>
      <c r="E179" s="209" t="s">
        <v>19</v>
      </c>
      <c r="F179" s="210" t="s">
        <v>542</v>
      </c>
      <c r="G179" s="207"/>
      <c r="H179" s="211">
        <v>93.28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153</v>
      </c>
      <c r="AU179" s="217" t="s">
        <v>81</v>
      </c>
      <c r="AV179" s="13" t="s">
        <v>81</v>
      </c>
      <c r="AW179" s="13" t="s">
        <v>33</v>
      </c>
      <c r="AX179" s="13" t="s">
        <v>71</v>
      </c>
      <c r="AY179" s="217" t="s">
        <v>132</v>
      </c>
    </row>
    <row r="180" spans="1:65" s="14" customFormat="1" ht="11.25">
      <c r="B180" s="218"/>
      <c r="C180" s="219"/>
      <c r="D180" s="208" t="s">
        <v>153</v>
      </c>
      <c r="E180" s="220" t="s">
        <v>19</v>
      </c>
      <c r="F180" s="221" t="s">
        <v>154</v>
      </c>
      <c r="G180" s="219"/>
      <c r="H180" s="222">
        <v>93.28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153</v>
      </c>
      <c r="AU180" s="228" t="s">
        <v>81</v>
      </c>
      <c r="AV180" s="14" t="s">
        <v>139</v>
      </c>
      <c r="AW180" s="14" t="s">
        <v>33</v>
      </c>
      <c r="AX180" s="14" t="s">
        <v>79</v>
      </c>
      <c r="AY180" s="228" t="s">
        <v>132</v>
      </c>
    </row>
    <row r="181" spans="1:65" s="2" customFormat="1" ht="16.5" customHeight="1">
      <c r="A181" s="35"/>
      <c r="B181" s="36"/>
      <c r="C181" s="235" t="s">
        <v>301</v>
      </c>
      <c r="D181" s="235" t="s">
        <v>217</v>
      </c>
      <c r="E181" s="236" t="s">
        <v>543</v>
      </c>
      <c r="F181" s="237" t="s">
        <v>544</v>
      </c>
      <c r="G181" s="238" t="s">
        <v>220</v>
      </c>
      <c r="H181" s="239">
        <v>176.29900000000001</v>
      </c>
      <c r="I181" s="240"/>
      <c r="J181" s="241">
        <f>ROUND(I181*H181,2)</f>
        <v>0</v>
      </c>
      <c r="K181" s="237" t="s">
        <v>19</v>
      </c>
      <c r="L181" s="242"/>
      <c r="M181" s="243" t="s">
        <v>19</v>
      </c>
      <c r="N181" s="244" t="s">
        <v>42</v>
      </c>
      <c r="O181" s="65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208</v>
      </c>
      <c r="AT181" s="199" t="s">
        <v>217</v>
      </c>
      <c r="AU181" s="199" t="s">
        <v>81</v>
      </c>
      <c r="AY181" s="18" t="s">
        <v>132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8" t="s">
        <v>79</v>
      </c>
      <c r="BK181" s="200">
        <f>ROUND(I181*H181,2)</f>
        <v>0</v>
      </c>
      <c r="BL181" s="18" t="s">
        <v>139</v>
      </c>
      <c r="BM181" s="199" t="s">
        <v>545</v>
      </c>
    </row>
    <row r="182" spans="1:65" s="13" customFormat="1" ht="11.25">
      <c r="B182" s="206"/>
      <c r="C182" s="207"/>
      <c r="D182" s="208" t="s">
        <v>153</v>
      </c>
      <c r="E182" s="209" t="s">
        <v>19</v>
      </c>
      <c r="F182" s="210" t="s">
        <v>546</v>
      </c>
      <c r="G182" s="207"/>
      <c r="H182" s="211">
        <v>176.29900000000001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153</v>
      </c>
      <c r="AU182" s="217" t="s">
        <v>81</v>
      </c>
      <c r="AV182" s="13" t="s">
        <v>81</v>
      </c>
      <c r="AW182" s="13" t="s">
        <v>33</v>
      </c>
      <c r="AX182" s="13" t="s">
        <v>71</v>
      </c>
      <c r="AY182" s="217" t="s">
        <v>132</v>
      </c>
    </row>
    <row r="183" spans="1:65" s="14" customFormat="1" ht="11.25">
      <c r="B183" s="218"/>
      <c r="C183" s="219"/>
      <c r="D183" s="208" t="s">
        <v>153</v>
      </c>
      <c r="E183" s="220" t="s">
        <v>19</v>
      </c>
      <c r="F183" s="221" t="s">
        <v>154</v>
      </c>
      <c r="G183" s="219"/>
      <c r="H183" s="222">
        <v>176.29900000000001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153</v>
      </c>
      <c r="AU183" s="228" t="s">
        <v>81</v>
      </c>
      <c r="AV183" s="14" t="s">
        <v>139</v>
      </c>
      <c r="AW183" s="14" t="s">
        <v>33</v>
      </c>
      <c r="AX183" s="14" t="s">
        <v>79</v>
      </c>
      <c r="AY183" s="228" t="s">
        <v>132</v>
      </c>
    </row>
    <row r="184" spans="1:65" s="12" customFormat="1" ht="22.9" customHeight="1">
      <c r="B184" s="172"/>
      <c r="C184" s="173"/>
      <c r="D184" s="174" t="s">
        <v>70</v>
      </c>
      <c r="E184" s="186" t="s">
        <v>139</v>
      </c>
      <c r="F184" s="186" t="s">
        <v>547</v>
      </c>
      <c r="G184" s="173"/>
      <c r="H184" s="173"/>
      <c r="I184" s="176"/>
      <c r="J184" s="187">
        <f>BK184</f>
        <v>0</v>
      </c>
      <c r="K184" s="173"/>
      <c r="L184" s="178"/>
      <c r="M184" s="179"/>
      <c r="N184" s="180"/>
      <c r="O184" s="180"/>
      <c r="P184" s="181">
        <f>SUM(P185:P209)</f>
        <v>0</v>
      </c>
      <c r="Q184" s="180"/>
      <c r="R184" s="181">
        <f>SUM(R185:R209)</f>
        <v>0</v>
      </c>
      <c r="S184" s="180"/>
      <c r="T184" s="182">
        <f>SUM(T185:T209)</f>
        <v>0</v>
      </c>
      <c r="AR184" s="183" t="s">
        <v>79</v>
      </c>
      <c r="AT184" s="184" t="s">
        <v>70</v>
      </c>
      <c r="AU184" s="184" t="s">
        <v>79</v>
      </c>
      <c r="AY184" s="183" t="s">
        <v>132</v>
      </c>
      <c r="BK184" s="185">
        <f>SUM(BK185:BK209)</f>
        <v>0</v>
      </c>
    </row>
    <row r="185" spans="1:65" s="2" customFormat="1" ht="16.5" customHeight="1">
      <c r="A185" s="35"/>
      <c r="B185" s="36"/>
      <c r="C185" s="188" t="s">
        <v>306</v>
      </c>
      <c r="D185" s="188" t="s">
        <v>135</v>
      </c>
      <c r="E185" s="189" t="s">
        <v>548</v>
      </c>
      <c r="F185" s="190" t="s">
        <v>549</v>
      </c>
      <c r="G185" s="191" t="s">
        <v>182</v>
      </c>
      <c r="H185" s="192">
        <v>21.02</v>
      </c>
      <c r="I185" s="193"/>
      <c r="J185" s="194">
        <f>ROUND(I185*H185,2)</f>
        <v>0</v>
      </c>
      <c r="K185" s="190" t="s">
        <v>19</v>
      </c>
      <c r="L185" s="40"/>
      <c r="M185" s="195" t="s">
        <v>19</v>
      </c>
      <c r="N185" s="196" t="s">
        <v>42</v>
      </c>
      <c r="O185" s="65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9" t="s">
        <v>139</v>
      </c>
      <c r="AT185" s="199" t="s">
        <v>135</v>
      </c>
      <c r="AU185" s="199" t="s">
        <v>81</v>
      </c>
      <c r="AY185" s="18" t="s">
        <v>132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8" t="s">
        <v>79</v>
      </c>
      <c r="BK185" s="200">
        <f>ROUND(I185*H185,2)</f>
        <v>0</v>
      </c>
      <c r="BL185" s="18" t="s">
        <v>139</v>
      </c>
      <c r="BM185" s="199" t="s">
        <v>550</v>
      </c>
    </row>
    <row r="186" spans="1:65" s="13" customFormat="1" ht="11.25">
      <c r="B186" s="206"/>
      <c r="C186" s="207"/>
      <c r="D186" s="208" t="s">
        <v>153</v>
      </c>
      <c r="E186" s="209" t="s">
        <v>19</v>
      </c>
      <c r="F186" s="210" t="s">
        <v>551</v>
      </c>
      <c r="G186" s="207"/>
      <c r="H186" s="211">
        <v>21.02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153</v>
      </c>
      <c r="AU186" s="217" t="s">
        <v>81</v>
      </c>
      <c r="AV186" s="13" t="s">
        <v>81</v>
      </c>
      <c r="AW186" s="13" t="s">
        <v>33</v>
      </c>
      <c r="AX186" s="13" t="s">
        <v>71</v>
      </c>
      <c r="AY186" s="217" t="s">
        <v>132</v>
      </c>
    </row>
    <row r="187" spans="1:65" s="14" customFormat="1" ht="11.25">
      <c r="B187" s="218"/>
      <c r="C187" s="219"/>
      <c r="D187" s="208" t="s">
        <v>153</v>
      </c>
      <c r="E187" s="220" t="s">
        <v>19</v>
      </c>
      <c r="F187" s="221" t="s">
        <v>154</v>
      </c>
      <c r="G187" s="219"/>
      <c r="H187" s="222">
        <v>21.02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153</v>
      </c>
      <c r="AU187" s="228" t="s">
        <v>81</v>
      </c>
      <c r="AV187" s="14" t="s">
        <v>139</v>
      </c>
      <c r="AW187" s="14" t="s">
        <v>33</v>
      </c>
      <c r="AX187" s="14" t="s">
        <v>79</v>
      </c>
      <c r="AY187" s="228" t="s">
        <v>132</v>
      </c>
    </row>
    <row r="188" spans="1:65" s="2" customFormat="1" ht="16.5" customHeight="1">
      <c r="A188" s="35"/>
      <c r="B188" s="36"/>
      <c r="C188" s="188" t="s">
        <v>311</v>
      </c>
      <c r="D188" s="188" t="s">
        <v>135</v>
      </c>
      <c r="E188" s="189" t="s">
        <v>552</v>
      </c>
      <c r="F188" s="190" t="s">
        <v>553</v>
      </c>
      <c r="G188" s="191" t="s">
        <v>346</v>
      </c>
      <c r="H188" s="192">
        <v>6</v>
      </c>
      <c r="I188" s="193"/>
      <c r="J188" s="194">
        <f>ROUND(I188*H188,2)</f>
        <v>0</v>
      </c>
      <c r="K188" s="190" t="s">
        <v>19</v>
      </c>
      <c r="L188" s="40"/>
      <c r="M188" s="195" t="s">
        <v>19</v>
      </c>
      <c r="N188" s="196" t="s">
        <v>42</v>
      </c>
      <c r="O188" s="65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139</v>
      </c>
      <c r="AT188" s="199" t="s">
        <v>135</v>
      </c>
      <c r="AU188" s="199" t="s">
        <v>81</v>
      </c>
      <c r="AY188" s="18" t="s">
        <v>132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8" t="s">
        <v>79</v>
      </c>
      <c r="BK188" s="200">
        <f>ROUND(I188*H188,2)</f>
        <v>0</v>
      </c>
      <c r="BL188" s="18" t="s">
        <v>139</v>
      </c>
      <c r="BM188" s="199" t="s">
        <v>554</v>
      </c>
    </row>
    <row r="189" spans="1:65" s="13" customFormat="1" ht="11.25">
      <c r="B189" s="206"/>
      <c r="C189" s="207"/>
      <c r="D189" s="208" t="s">
        <v>153</v>
      </c>
      <c r="E189" s="209" t="s">
        <v>19</v>
      </c>
      <c r="F189" s="210" t="s">
        <v>555</v>
      </c>
      <c r="G189" s="207"/>
      <c r="H189" s="211">
        <v>6</v>
      </c>
      <c r="I189" s="212"/>
      <c r="J189" s="207"/>
      <c r="K189" s="207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153</v>
      </c>
      <c r="AU189" s="217" t="s">
        <v>81</v>
      </c>
      <c r="AV189" s="13" t="s">
        <v>81</v>
      </c>
      <c r="AW189" s="13" t="s">
        <v>33</v>
      </c>
      <c r="AX189" s="13" t="s">
        <v>71</v>
      </c>
      <c r="AY189" s="217" t="s">
        <v>132</v>
      </c>
    </row>
    <row r="190" spans="1:65" s="14" customFormat="1" ht="11.25">
      <c r="B190" s="218"/>
      <c r="C190" s="219"/>
      <c r="D190" s="208" t="s">
        <v>153</v>
      </c>
      <c r="E190" s="220" t="s">
        <v>19</v>
      </c>
      <c r="F190" s="221" t="s">
        <v>154</v>
      </c>
      <c r="G190" s="219"/>
      <c r="H190" s="222">
        <v>6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153</v>
      </c>
      <c r="AU190" s="228" t="s">
        <v>81</v>
      </c>
      <c r="AV190" s="14" t="s">
        <v>139</v>
      </c>
      <c r="AW190" s="14" t="s">
        <v>33</v>
      </c>
      <c r="AX190" s="14" t="s">
        <v>79</v>
      </c>
      <c r="AY190" s="228" t="s">
        <v>132</v>
      </c>
    </row>
    <row r="191" spans="1:65" s="2" customFormat="1" ht="16.5" customHeight="1">
      <c r="A191" s="35"/>
      <c r="B191" s="36"/>
      <c r="C191" s="235" t="s">
        <v>317</v>
      </c>
      <c r="D191" s="235" t="s">
        <v>217</v>
      </c>
      <c r="E191" s="236" t="s">
        <v>556</v>
      </c>
      <c r="F191" s="237" t="s">
        <v>557</v>
      </c>
      <c r="G191" s="238" t="s">
        <v>346</v>
      </c>
      <c r="H191" s="239">
        <v>1</v>
      </c>
      <c r="I191" s="240"/>
      <c r="J191" s="241">
        <f>ROUND(I191*H191,2)</f>
        <v>0</v>
      </c>
      <c r="K191" s="237" t="s">
        <v>19</v>
      </c>
      <c r="L191" s="242"/>
      <c r="M191" s="243" t="s">
        <v>19</v>
      </c>
      <c r="N191" s="244" t="s">
        <v>42</v>
      </c>
      <c r="O191" s="65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9" t="s">
        <v>208</v>
      </c>
      <c r="AT191" s="199" t="s">
        <v>217</v>
      </c>
      <c r="AU191" s="199" t="s">
        <v>81</v>
      </c>
      <c r="AY191" s="18" t="s">
        <v>132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8" t="s">
        <v>79</v>
      </c>
      <c r="BK191" s="200">
        <f>ROUND(I191*H191,2)</f>
        <v>0</v>
      </c>
      <c r="BL191" s="18" t="s">
        <v>139</v>
      </c>
      <c r="BM191" s="199" t="s">
        <v>558</v>
      </c>
    </row>
    <row r="192" spans="1:65" s="13" customFormat="1" ht="11.25">
      <c r="B192" s="206"/>
      <c r="C192" s="207"/>
      <c r="D192" s="208" t="s">
        <v>153</v>
      </c>
      <c r="E192" s="209" t="s">
        <v>19</v>
      </c>
      <c r="F192" s="210" t="s">
        <v>79</v>
      </c>
      <c r="G192" s="207"/>
      <c r="H192" s="211">
        <v>1</v>
      </c>
      <c r="I192" s="212"/>
      <c r="J192" s="207"/>
      <c r="K192" s="207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153</v>
      </c>
      <c r="AU192" s="217" t="s">
        <v>81</v>
      </c>
      <c r="AV192" s="13" t="s">
        <v>81</v>
      </c>
      <c r="AW192" s="13" t="s">
        <v>33</v>
      </c>
      <c r="AX192" s="13" t="s">
        <v>71</v>
      </c>
      <c r="AY192" s="217" t="s">
        <v>132</v>
      </c>
    </row>
    <row r="193" spans="1:65" s="14" customFormat="1" ht="11.25">
      <c r="B193" s="218"/>
      <c r="C193" s="219"/>
      <c r="D193" s="208" t="s">
        <v>153</v>
      </c>
      <c r="E193" s="220" t="s">
        <v>19</v>
      </c>
      <c r="F193" s="221" t="s">
        <v>154</v>
      </c>
      <c r="G193" s="219"/>
      <c r="H193" s="222">
        <v>1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153</v>
      </c>
      <c r="AU193" s="228" t="s">
        <v>81</v>
      </c>
      <c r="AV193" s="14" t="s">
        <v>139</v>
      </c>
      <c r="AW193" s="14" t="s">
        <v>33</v>
      </c>
      <c r="AX193" s="14" t="s">
        <v>79</v>
      </c>
      <c r="AY193" s="228" t="s">
        <v>132</v>
      </c>
    </row>
    <row r="194" spans="1:65" s="2" customFormat="1" ht="16.5" customHeight="1">
      <c r="A194" s="35"/>
      <c r="B194" s="36"/>
      <c r="C194" s="235" t="s">
        <v>322</v>
      </c>
      <c r="D194" s="235" t="s">
        <v>217</v>
      </c>
      <c r="E194" s="236" t="s">
        <v>559</v>
      </c>
      <c r="F194" s="237" t="s">
        <v>560</v>
      </c>
      <c r="G194" s="238" t="s">
        <v>346</v>
      </c>
      <c r="H194" s="239">
        <v>1</v>
      </c>
      <c r="I194" s="240"/>
      <c r="J194" s="241">
        <f>ROUND(I194*H194,2)</f>
        <v>0</v>
      </c>
      <c r="K194" s="237" t="s">
        <v>19</v>
      </c>
      <c r="L194" s="242"/>
      <c r="M194" s="243" t="s">
        <v>19</v>
      </c>
      <c r="N194" s="244" t="s">
        <v>42</v>
      </c>
      <c r="O194" s="65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208</v>
      </c>
      <c r="AT194" s="199" t="s">
        <v>217</v>
      </c>
      <c r="AU194" s="199" t="s">
        <v>81</v>
      </c>
      <c r="AY194" s="18" t="s">
        <v>132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8" t="s">
        <v>79</v>
      </c>
      <c r="BK194" s="200">
        <f>ROUND(I194*H194,2)</f>
        <v>0</v>
      </c>
      <c r="BL194" s="18" t="s">
        <v>139</v>
      </c>
      <c r="BM194" s="199" t="s">
        <v>561</v>
      </c>
    </row>
    <row r="195" spans="1:65" s="13" customFormat="1" ht="11.25">
      <c r="B195" s="206"/>
      <c r="C195" s="207"/>
      <c r="D195" s="208" t="s">
        <v>153</v>
      </c>
      <c r="E195" s="209" t="s">
        <v>19</v>
      </c>
      <c r="F195" s="210" t="s">
        <v>79</v>
      </c>
      <c r="G195" s="207"/>
      <c r="H195" s="211">
        <v>1</v>
      </c>
      <c r="I195" s="212"/>
      <c r="J195" s="207"/>
      <c r="K195" s="207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153</v>
      </c>
      <c r="AU195" s="217" t="s">
        <v>81</v>
      </c>
      <c r="AV195" s="13" t="s">
        <v>81</v>
      </c>
      <c r="AW195" s="13" t="s">
        <v>33</v>
      </c>
      <c r="AX195" s="13" t="s">
        <v>71</v>
      </c>
      <c r="AY195" s="217" t="s">
        <v>132</v>
      </c>
    </row>
    <row r="196" spans="1:65" s="14" customFormat="1" ht="11.25">
      <c r="B196" s="218"/>
      <c r="C196" s="219"/>
      <c r="D196" s="208" t="s">
        <v>153</v>
      </c>
      <c r="E196" s="220" t="s">
        <v>19</v>
      </c>
      <c r="F196" s="221" t="s">
        <v>154</v>
      </c>
      <c r="G196" s="219"/>
      <c r="H196" s="222">
        <v>1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153</v>
      </c>
      <c r="AU196" s="228" t="s">
        <v>81</v>
      </c>
      <c r="AV196" s="14" t="s">
        <v>139</v>
      </c>
      <c r="AW196" s="14" t="s">
        <v>33</v>
      </c>
      <c r="AX196" s="14" t="s">
        <v>79</v>
      </c>
      <c r="AY196" s="228" t="s">
        <v>132</v>
      </c>
    </row>
    <row r="197" spans="1:65" s="2" customFormat="1" ht="16.5" customHeight="1">
      <c r="A197" s="35"/>
      <c r="B197" s="36"/>
      <c r="C197" s="235" t="s">
        <v>327</v>
      </c>
      <c r="D197" s="235" t="s">
        <v>217</v>
      </c>
      <c r="E197" s="236" t="s">
        <v>562</v>
      </c>
      <c r="F197" s="237" t="s">
        <v>563</v>
      </c>
      <c r="G197" s="238" t="s">
        <v>346</v>
      </c>
      <c r="H197" s="239">
        <v>4</v>
      </c>
      <c r="I197" s="240"/>
      <c r="J197" s="241">
        <f>ROUND(I197*H197,2)</f>
        <v>0</v>
      </c>
      <c r="K197" s="237" t="s">
        <v>19</v>
      </c>
      <c r="L197" s="242"/>
      <c r="M197" s="243" t="s">
        <v>19</v>
      </c>
      <c r="N197" s="244" t="s">
        <v>42</v>
      </c>
      <c r="O197" s="65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9" t="s">
        <v>208</v>
      </c>
      <c r="AT197" s="199" t="s">
        <v>217</v>
      </c>
      <c r="AU197" s="199" t="s">
        <v>81</v>
      </c>
      <c r="AY197" s="18" t="s">
        <v>132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8" t="s">
        <v>79</v>
      </c>
      <c r="BK197" s="200">
        <f>ROUND(I197*H197,2)</f>
        <v>0</v>
      </c>
      <c r="BL197" s="18" t="s">
        <v>139</v>
      </c>
      <c r="BM197" s="199" t="s">
        <v>564</v>
      </c>
    </row>
    <row r="198" spans="1:65" s="13" customFormat="1" ht="11.25">
      <c r="B198" s="206"/>
      <c r="C198" s="207"/>
      <c r="D198" s="208" t="s">
        <v>153</v>
      </c>
      <c r="E198" s="209" t="s">
        <v>19</v>
      </c>
      <c r="F198" s="210" t="s">
        <v>139</v>
      </c>
      <c r="G198" s="207"/>
      <c r="H198" s="211">
        <v>4</v>
      </c>
      <c r="I198" s="212"/>
      <c r="J198" s="207"/>
      <c r="K198" s="207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153</v>
      </c>
      <c r="AU198" s="217" t="s">
        <v>81</v>
      </c>
      <c r="AV198" s="13" t="s">
        <v>81</v>
      </c>
      <c r="AW198" s="13" t="s">
        <v>33</v>
      </c>
      <c r="AX198" s="13" t="s">
        <v>71</v>
      </c>
      <c r="AY198" s="217" t="s">
        <v>132</v>
      </c>
    </row>
    <row r="199" spans="1:65" s="14" customFormat="1" ht="11.25">
      <c r="B199" s="218"/>
      <c r="C199" s="219"/>
      <c r="D199" s="208" t="s">
        <v>153</v>
      </c>
      <c r="E199" s="220" t="s">
        <v>19</v>
      </c>
      <c r="F199" s="221" t="s">
        <v>154</v>
      </c>
      <c r="G199" s="219"/>
      <c r="H199" s="222">
        <v>4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153</v>
      </c>
      <c r="AU199" s="228" t="s">
        <v>81</v>
      </c>
      <c r="AV199" s="14" t="s">
        <v>139</v>
      </c>
      <c r="AW199" s="14" t="s">
        <v>33</v>
      </c>
      <c r="AX199" s="14" t="s">
        <v>79</v>
      </c>
      <c r="AY199" s="228" t="s">
        <v>132</v>
      </c>
    </row>
    <row r="200" spans="1:65" s="2" customFormat="1" ht="16.5" customHeight="1">
      <c r="A200" s="35"/>
      <c r="B200" s="36"/>
      <c r="C200" s="188" t="s">
        <v>332</v>
      </c>
      <c r="D200" s="188" t="s">
        <v>135</v>
      </c>
      <c r="E200" s="189" t="s">
        <v>565</v>
      </c>
      <c r="F200" s="190" t="s">
        <v>566</v>
      </c>
      <c r="G200" s="191" t="s">
        <v>346</v>
      </c>
      <c r="H200" s="192">
        <v>3</v>
      </c>
      <c r="I200" s="193"/>
      <c r="J200" s="194">
        <f>ROUND(I200*H200,2)</f>
        <v>0</v>
      </c>
      <c r="K200" s="190" t="s">
        <v>19</v>
      </c>
      <c r="L200" s="40"/>
      <c r="M200" s="195" t="s">
        <v>19</v>
      </c>
      <c r="N200" s="196" t="s">
        <v>42</v>
      </c>
      <c r="O200" s="65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9" t="s">
        <v>139</v>
      </c>
      <c r="AT200" s="199" t="s">
        <v>135</v>
      </c>
      <c r="AU200" s="199" t="s">
        <v>81</v>
      </c>
      <c r="AY200" s="18" t="s">
        <v>132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8" t="s">
        <v>79</v>
      </c>
      <c r="BK200" s="200">
        <f>ROUND(I200*H200,2)</f>
        <v>0</v>
      </c>
      <c r="BL200" s="18" t="s">
        <v>139</v>
      </c>
      <c r="BM200" s="199" t="s">
        <v>567</v>
      </c>
    </row>
    <row r="201" spans="1:65" s="13" customFormat="1" ht="11.25">
      <c r="B201" s="206"/>
      <c r="C201" s="207"/>
      <c r="D201" s="208" t="s">
        <v>153</v>
      </c>
      <c r="E201" s="209" t="s">
        <v>19</v>
      </c>
      <c r="F201" s="210" t="s">
        <v>568</v>
      </c>
      <c r="G201" s="207"/>
      <c r="H201" s="211">
        <v>3</v>
      </c>
      <c r="I201" s="212"/>
      <c r="J201" s="207"/>
      <c r="K201" s="207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153</v>
      </c>
      <c r="AU201" s="217" t="s">
        <v>81</v>
      </c>
      <c r="AV201" s="13" t="s">
        <v>81</v>
      </c>
      <c r="AW201" s="13" t="s">
        <v>33</v>
      </c>
      <c r="AX201" s="13" t="s">
        <v>71</v>
      </c>
      <c r="AY201" s="217" t="s">
        <v>132</v>
      </c>
    </row>
    <row r="202" spans="1:65" s="14" customFormat="1" ht="11.25">
      <c r="B202" s="218"/>
      <c r="C202" s="219"/>
      <c r="D202" s="208" t="s">
        <v>153</v>
      </c>
      <c r="E202" s="220" t="s">
        <v>19</v>
      </c>
      <c r="F202" s="221" t="s">
        <v>154</v>
      </c>
      <c r="G202" s="219"/>
      <c r="H202" s="222">
        <v>3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153</v>
      </c>
      <c r="AU202" s="228" t="s">
        <v>81</v>
      </c>
      <c r="AV202" s="14" t="s">
        <v>139</v>
      </c>
      <c r="AW202" s="14" t="s">
        <v>33</v>
      </c>
      <c r="AX202" s="14" t="s">
        <v>79</v>
      </c>
      <c r="AY202" s="228" t="s">
        <v>132</v>
      </c>
    </row>
    <row r="203" spans="1:65" s="2" customFormat="1" ht="16.5" customHeight="1">
      <c r="A203" s="35"/>
      <c r="B203" s="36"/>
      <c r="C203" s="235" t="s">
        <v>337</v>
      </c>
      <c r="D203" s="235" t="s">
        <v>217</v>
      </c>
      <c r="E203" s="236" t="s">
        <v>569</v>
      </c>
      <c r="F203" s="237" t="s">
        <v>570</v>
      </c>
      <c r="G203" s="238" t="s">
        <v>346</v>
      </c>
      <c r="H203" s="239">
        <v>3</v>
      </c>
      <c r="I203" s="240"/>
      <c r="J203" s="241">
        <f>ROUND(I203*H203,2)</f>
        <v>0</v>
      </c>
      <c r="K203" s="237" t="s">
        <v>19</v>
      </c>
      <c r="L203" s="242"/>
      <c r="M203" s="243" t="s">
        <v>19</v>
      </c>
      <c r="N203" s="244" t="s">
        <v>42</v>
      </c>
      <c r="O203" s="65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208</v>
      </c>
      <c r="AT203" s="199" t="s">
        <v>217</v>
      </c>
      <c r="AU203" s="199" t="s">
        <v>81</v>
      </c>
      <c r="AY203" s="18" t="s">
        <v>132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8" t="s">
        <v>79</v>
      </c>
      <c r="BK203" s="200">
        <f>ROUND(I203*H203,2)</f>
        <v>0</v>
      </c>
      <c r="BL203" s="18" t="s">
        <v>139</v>
      </c>
      <c r="BM203" s="199" t="s">
        <v>571</v>
      </c>
    </row>
    <row r="204" spans="1:65" s="13" customFormat="1" ht="11.25">
      <c r="B204" s="206"/>
      <c r="C204" s="207"/>
      <c r="D204" s="208" t="s">
        <v>153</v>
      </c>
      <c r="E204" s="209" t="s">
        <v>19</v>
      </c>
      <c r="F204" s="210" t="s">
        <v>144</v>
      </c>
      <c r="G204" s="207"/>
      <c r="H204" s="211">
        <v>3</v>
      </c>
      <c r="I204" s="212"/>
      <c r="J204" s="207"/>
      <c r="K204" s="207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153</v>
      </c>
      <c r="AU204" s="217" t="s">
        <v>81</v>
      </c>
      <c r="AV204" s="13" t="s">
        <v>81</v>
      </c>
      <c r="AW204" s="13" t="s">
        <v>33</v>
      </c>
      <c r="AX204" s="13" t="s">
        <v>71</v>
      </c>
      <c r="AY204" s="217" t="s">
        <v>132</v>
      </c>
    </row>
    <row r="205" spans="1:65" s="14" customFormat="1" ht="11.25">
      <c r="B205" s="218"/>
      <c r="C205" s="219"/>
      <c r="D205" s="208" t="s">
        <v>153</v>
      </c>
      <c r="E205" s="220" t="s">
        <v>19</v>
      </c>
      <c r="F205" s="221" t="s">
        <v>154</v>
      </c>
      <c r="G205" s="219"/>
      <c r="H205" s="222">
        <v>3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153</v>
      </c>
      <c r="AU205" s="228" t="s">
        <v>81</v>
      </c>
      <c r="AV205" s="14" t="s">
        <v>139</v>
      </c>
      <c r="AW205" s="14" t="s">
        <v>33</v>
      </c>
      <c r="AX205" s="14" t="s">
        <v>79</v>
      </c>
      <c r="AY205" s="228" t="s">
        <v>132</v>
      </c>
    </row>
    <row r="206" spans="1:65" s="2" customFormat="1" ht="16.5" customHeight="1">
      <c r="A206" s="35"/>
      <c r="B206" s="36"/>
      <c r="C206" s="188" t="s">
        <v>343</v>
      </c>
      <c r="D206" s="188" t="s">
        <v>135</v>
      </c>
      <c r="E206" s="189" t="s">
        <v>572</v>
      </c>
      <c r="F206" s="190" t="s">
        <v>573</v>
      </c>
      <c r="G206" s="191" t="s">
        <v>182</v>
      </c>
      <c r="H206" s="192">
        <v>39.11</v>
      </c>
      <c r="I206" s="193"/>
      <c r="J206" s="194">
        <f>ROUND(I206*H206,2)</f>
        <v>0</v>
      </c>
      <c r="K206" s="190" t="s">
        <v>19</v>
      </c>
      <c r="L206" s="40"/>
      <c r="M206" s="195" t="s">
        <v>19</v>
      </c>
      <c r="N206" s="196" t="s">
        <v>42</v>
      </c>
      <c r="O206" s="65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139</v>
      </c>
      <c r="AT206" s="199" t="s">
        <v>135</v>
      </c>
      <c r="AU206" s="199" t="s">
        <v>81</v>
      </c>
      <c r="AY206" s="18" t="s">
        <v>132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8" t="s">
        <v>79</v>
      </c>
      <c r="BK206" s="200">
        <f>ROUND(I206*H206,2)</f>
        <v>0</v>
      </c>
      <c r="BL206" s="18" t="s">
        <v>139</v>
      </c>
      <c r="BM206" s="199" t="s">
        <v>574</v>
      </c>
    </row>
    <row r="207" spans="1:65" s="13" customFormat="1" ht="11.25">
      <c r="B207" s="206"/>
      <c r="C207" s="207"/>
      <c r="D207" s="208" t="s">
        <v>153</v>
      </c>
      <c r="E207" s="209" t="s">
        <v>19</v>
      </c>
      <c r="F207" s="210" t="s">
        <v>575</v>
      </c>
      <c r="G207" s="207"/>
      <c r="H207" s="211">
        <v>37.67</v>
      </c>
      <c r="I207" s="212"/>
      <c r="J207" s="207"/>
      <c r="K207" s="207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153</v>
      </c>
      <c r="AU207" s="217" t="s">
        <v>81</v>
      </c>
      <c r="AV207" s="13" t="s">
        <v>81</v>
      </c>
      <c r="AW207" s="13" t="s">
        <v>33</v>
      </c>
      <c r="AX207" s="13" t="s">
        <v>71</v>
      </c>
      <c r="AY207" s="217" t="s">
        <v>132</v>
      </c>
    </row>
    <row r="208" spans="1:65" s="13" customFormat="1" ht="11.25">
      <c r="B208" s="206"/>
      <c r="C208" s="207"/>
      <c r="D208" s="208" t="s">
        <v>153</v>
      </c>
      <c r="E208" s="209" t="s">
        <v>19</v>
      </c>
      <c r="F208" s="210" t="s">
        <v>576</v>
      </c>
      <c r="G208" s="207"/>
      <c r="H208" s="211">
        <v>1.44</v>
      </c>
      <c r="I208" s="212"/>
      <c r="J208" s="207"/>
      <c r="K208" s="207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153</v>
      </c>
      <c r="AU208" s="217" t="s">
        <v>81</v>
      </c>
      <c r="AV208" s="13" t="s">
        <v>81</v>
      </c>
      <c r="AW208" s="13" t="s">
        <v>33</v>
      </c>
      <c r="AX208" s="13" t="s">
        <v>71</v>
      </c>
      <c r="AY208" s="217" t="s">
        <v>132</v>
      </c>
    </row>
    <row r="209" spans="1:65" s="14" customFormat="1" ht="11.25">
      <c r="B209" s="218"/>
      <c r="C209" s="219"/>
      <c r="D209" s="208" t="s">
        <v>153</v>
      </c>
      <c r="E209" s="220" t="s">
        <v>19</v>
      </c>
      <c r="F209" s="221" t="s">
        <v>154</v>
      </c>
      <c r="G209" s="219"/>
      <c r="H209" s="222">
        <v>39.11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153</v>
      </c>
      <c r="AU209" s="228" t="s">
        <v>81</v>
      </c>
      <c r="AV209" s="14" t="s">
        <v>139</v>
      </c>
      <c r="AW209" s="14" t="s">
        <v>33</v>
      </c>
      <c r="AX209" s="14" t="s">
        <v>79</v>
      </c>
      <c r="AY209" s="228" t="s">
        <v>132</v>
      </c>
    </row>
    <row r="210" spans="1:65" s="12" customFormat="1" ht="22.9" customHeight="1">
      <c r="B210" s="172"/>
      <c r="C210" s="173"/>
      <c r="D210" s="174" t="s">
        <v>70</v>
      </c>
      <c r="E210" s="186" t="s">
        <v>194</v>
      </c>
      <c r="F210" s="186" t="s">
        <v>255</v>
      </c>
      <c r="G210" s="173"/>
      <c r="H210" s="173"/>
      <c r="I210" s="176"/>
      <c r="J210" s="187">
        <f>BK210</f>
        <v>0</v>
      </c>
      <c r="K210" s="173"/>
      <c r="L210" s="178"/>
      <c r="M210" s="179"/>
      <c r="N210" s="180"/>
      <c r="O210" s="180"/>
      <c r="P210" s="181">
        <f>SUM(P211:P232)</f>
        <v>0</v>
      </c>
      <c r="Q210" s="180"/>
      <c r="R210" s="181">
        <f>SUM(R211:R232)</f>
        <v>0</v>
      </c>
      <c r="S210" s="180"/>
      <c r="T210" s="182">
        <f>SUM(T211:T232)</f>
        <v>0</v>
      </c>
      <c r="AR210" s="183" t="s">
        <v>79</v>
      </c>
      <c r="AT210" s="184" t="s">
        <v>70</v>
      </c>
      <c r="AU210" s="184" t="s">
        <v>79</v>
      </c>
      <c r="AY210" s="183" t="s">
        <v>132</v>
      </c>
      <c r="BK210" s="185">
        <f>SUM(BK211:BK232)</f>
        <v>0</v>
      </c>
    </row>
    <row r="211" spans="1:65" s="2" customFormat="1" ht="16.5" customHeight="1">
      <c r="A211" s="35"/>
      <c r="B211" s="36"/>
      <c r="C211" s="188" t="s">
        <v>349</v>
      </c>
      <c r="D211" s="188" t="s">
        <v>135</v>
      </c>
      <c r="E211" s="189" t="s">
        <v>577</v>
      </c>
      <c r="F211" s="190" t="s">
        <v>578</v>
      </c>
      <c r="G211" s="191" t="s">
        <v>174</v>
      </c>
      <c r="H211" s="192">
        <v>2</v>
      </c>
      <c r="I211" s="193"/>
      <c r="J211" s="194">
        <f>ROUND(I211*H211,2)</f>
        <v>0</v>
      </c>
      <c r="K211" s="190" t="s">
        <v>19</v>
      </c>
      <c r="L211" s="40"/>
      <c r="M211" s="195" t="s">
        <v>19</v>
      </c>
      <c r="N211" s="196" t="s">
        <v>42</v>
      </c>
      <c r="O211" s="65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139</v>
      </c>
      <c r="AT211" s="199" t="s">
        <v>135</v>
      </c>
      <c r="AU211" s="199" t="s">
        <v>81</v>
      </c>
      <c r="AY211" s="18" t="s">
        <v>132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8" t="s">
        <v>79</v>
      </c>
      <c r="BK211" s="200">
        <f>ROUND(I211*H211,2)</f>
        <v>0</v>
      </c>
      <c r="BL211" s="18" t="s">
        <v>139</v>
      </c>
      <c r="BM211" s="199" t="s">
        <v>579</v>
      </c>
    </row>
    <row r="212" spans="1:65" s="13" customFormat="1" ht="11.25">
      <c r="B212" s="206"/>
      <c r="C212" s="207"/>
      <c r="D212" s="208" t="s">
        <v>153</v>
      </c>
      <c r="E212" s="209" t="s">
        <v>19</v>
      </c>
      <c r="F212" s="210" t="s">
        <v>446</v>
      </c>
      <c r="G212" s="207"/>
      <c r="H212" s="211">
        <v>2</v>
      </c>
      <c r="I212" s="212"/>
      <c r="J212" s="207"/>
      <c r="K212" s="207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153</v>
      </c>
      <c r="AU212" s="217" t="s">
        <v>81</v>
      </c>
      <c r="AV212" s="13" t="s">
        <v>81</v>
      </c>
      <c r="AW212" s="13" t="s">
        <v>33</v>
      </c>
      <c r="AX212" s="13" t="s">
        <v>71</v>
      </c>
      <c r="AY212" s="217" t="s">
        <v>132</v>
      </c>
    </row>
    <row r="213" spans="1:65" s="14" customFormat="1" ht="11.25">
      <c r="B213" s="218"/>
      <c r="C213" s="219"/>
      <c r="D213" s="208" t="s">
        <v>153</v>
      </c>
      <c r="E213" s="220" t="s">
        <v>19</v>
      </c>
      <c r="F213" s="221" t="s">
        <v>154</v>
      </c>
      <c r="G213" s="219"/>
      <c r="H213" s="222">
        <v>2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153</v>
      </c>
      <c r="AU213" s="228" t="s">
        <v>81</v>
      </c>
      <c r="AV213" s="14" t="s">
        <v>139</v>
      </c>
      <c r="AW213" s="14" t="s">
        <v>33</v>
      </c>
      <c r="AX213" s="14" t="s">
        <v>79</v>
      </c>
      <c r="AY213" s="228" t="s">
        <v>132</v>
      </c>
    </row>
    <row r="214" spans="1:65" s="2" customFormat="1" ht="16.5" customHeight="1">
      <c r="A214" s="35"/>
      <c r="B214" s="36"/>
      <c r="C214" s="188" t="s">
        <v>353</v>
      </c>
      <c r="D214" s="188" t="s">
        <v>135</v>
      </c>
      <c r="E214" s="189" t="s">
        <v>580</v>
      </c>
      <c r="F214" s="190" t="s">
        <v>581</v>
      </c>
      <c r="G214" s="191" t="s">
        <v>174</v>
      </c>
      <c r="H214" s="192">
        <v>2</v>
      </c>
      <c r="I214" s="193"/>
      <c r="J214" s="194">
        <f>ROUND(I214*H214,2)</f>
        <v>0</v>
      </c>
      <c r="K214" s="190" t="s">
        <v>19</v>
      </c>
      <c r="L214" s="40"/>
      <c r="M214" s="195" t="s">
        <v>19</v>
      </c>
      <c r="N214" s="196" t="s">
        <v>42</v>
      </c>
      <c r="O214" s="65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139</v>
      </c>
      <c r="AT214" s="199" t="s">
        <v>135</v>
      </c>
      <c r="AU214" s="199" t="s">
        <v>81</v>
      </c>
      <c r="AY214" s="18" t="s">
        <v>132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8" t="s">
        <v>79</v>
      </c>
      <c r="BK214" s="200">
        <f>ROUND(I214*H214,2)</f>
        <v>0</v>
      </c>
      <c r="BL214" s="18" t="s">
        <v>139</v>
      </c>
      <c r="BM214" s="199" t="s">
        <v>582</v>
      </c>
    </row>
    <row r="215" spans="1:65" s="13" customFormat="1" ht="11.25">
      <c r="B215" s="206"/>
      <c r="C215" s="207"/>
      <c r="D215" s="208" t="s">
        <v>153</v>
      </c>
      <c r="E215" s="209" t="s">
        <v>19</v>
      </c>
      <c r="F215" s="210" t="s">
        <v>446</v>
      </c>
      <c r="G215" s="207"/>
      <c r="H215" s="211">
        <v>2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153</v>
      </c>
      <c r="AU215" s="217" t="s">
        <v>81</v>
      </c>
      <c r="AV215" s="13" t="s">
        <v>81</v>
      </c>
      <c r="AW215" s="13" t="s">
        <v>33</v>
      </c>
      <c r="AX215" s="13" t="s">
        <v>71</v>
      </c>
      <c r="AY215" s="217" t="s">
        <v>132</v>
      </c>
    </row>
    <row r="216" spans="1:65" s="14" customFormat="1" ht="11.25">
      <c r="B216" s="218"/>
      <c r="C216" s="219"/>
      <c r="D216" s="208" t="s">
        <v>153</v>
      </c>
      <c r="E216" s="220" t="s">
        <v>19</v>
      </c>
      <c r="F216" s="221" t="s">
        <v>154</v>
      </c>
      <c r="G216" s="219"/>
      <c r="H216" s="222">
        <v>2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153</v>
      </c>
      <c r="AU216" s="228" t="s">
        <v>81</v>
      </c>
      <c r="AV216" s="14" t="s">
        <v>139</v>
      </c>
      <c r="AW216" s="14" t="s">
        <v>33</v>
      </c>
      <c r="AX216" s="14" t="s">
        <v>79</v>
      </c>
      <c r="AY216" s="228" t="s">
        <v>132</v>
      </c>
    </row>
    <row r="217" spans="1:65" s="2" customFormat="1" ht="16.5" customHeight="1">
      <c r="A217" s="35"/>
      <c r="B217" s="36"/>
      <c r="C217" s="188" t="s">
        <v>358</v>
      </c>
      <c r="D217" s="188" t="s">
        <v>135</v>
      </c>
      <c r="E217" s="189" t="s">
        <v>274</v>
      </c>
      <c r="F217" s="190" t="s">
        <v>583</v>
      </c>
      <c r="G217" s="191" t="s">
        <v>174</v>
      </c>
      <c r="H217" s="192">
        <v>2</v>
      </c>
      <c r="I217" s="193"/>
      <c r="J217" s="194">
        <f>ROUND(I217*H217,2)</f>
        <v>0</v>
      </c>
      <c r="K217" s="190" t="s">
        <v>19</v>
      </c>
      <c r="L217" s="40"/>
      <c r="M217" s="195" t="s">
        <v>19</v>
      </c>
      <c r="N217" s="196" t="s">
        <v>42</v>
      </c>
      <c r="O217" s="65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139</v>
      </c>
      <c r="AT217" s="199" t="s">
        <v>135</v>
      </c>
      <c r="AU217" s="199" t="s">
        <v>81</v>
      </c>
      <c r="AY217" s="18" t="s">
        <v>132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8" t="s">
        <v>79</v>
      </c>
      <c r="BK217" s="200">
        <f>ROUND(I217*H217,2)</f>
        <v>0</v>
      </c>
      <c r="BL217" s="18" t="s">
        <v>139</v>
      </c>
      <c r="BM217" s="199" t="s">
        <v>584</v>
      </c>
    </row>
    <row r="218" spans="1:65" s="13" customFormat="1" ht="11.25">
      <c r="B218" s="206"/>
      <c r="C218" s="207"/>
      <c r="D218" s="208" t="s">
        <v>153</v>
      </c>
      <c r="E218" s="209" t="s">
        <v>19</v>
      </c>
      <c r="F218" s="210" t="s">
        <v>446</v>
      </c>
      <c r="G218" s="207"/>
      <c r="H218" s="211">
        <v>2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153</v>
      </c>
      <c r="AU218" s="217" t="s">
        <v>81</v>
      </c>
      <c r="AV218" s="13" t="s">
        <v>81</v>
      </c>
      <c r="AW218" s="13" t="s">
        <v>33</v>
      </c>
      <c r="AX218" s="13" t="s">
        <v>71</v>
      </c>
      <c r="AY218" s="217" t="s">
        <v>132</v>
      </c>
    </row>
    <row r="219" spans="1:65" s="14" customFormat="1" ht="11.25">
      <c r="B219" s="218"/>
      <c r="C219" s="219"/>
      <c r="D219" s="208" t="s">
        <v>153</v>
      </c>
      <c r="E219" s="220" t="s">
        <v>19</v>
      </c>
      <c r="F219" s="221" t="s">
        <v>154</v>
      </c>
      <c r="G219" s="219"/>
      <c r="H219" s="222">
        <v>2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153</v>
      </c>
      <c r="AU219" s="228" t="s">
        <v>81</v>
      </c>
      <c r="AV219" s="14" t="s">
        <v>139</v>
      </c>
      <c r="AW219" s="14" t="s">
        <v>33</v>
      </c>
      <c r="AX219" s="14" t="s">
        <v>79</v>
      </c>
      <c r="AY219" s="228" t="s">
        <v>132</v>
      </c>
    </row>
    <row r="220" spans="1:65" s="2" customFormat="1" ht="16.5" customHeight="1">
      <c r="A220" s="35"/>
      <c r="B220" s="36"/>
      <c r="C220" s="188" t="s">
        <v>362</v>
      </c>
      <c r="D220" s="188" t="s">
        <v>135</v>
      </c>
      <c r="E220" s="189" t="s">
        <v>585</v>
      </c>
      <c r="F220" s="190" t="s">
        <v>586</v>
      </c>
      <c r="G220" s="191" t="s">
        <v>174</v>
      </c>
      <c r="H220" s="192">
        <v>2</v>
      </c>
      <c r="I220" s="193"/>
      <c r="J220" s="194">
        <f>ROUND(I220*H220,2)</f>
        <v>0</v>
      </c>
      <c r="K220" s="190" t="s">
        <v>19</v>
      </c>
      <c r="L220" s="40"/>
      <c r="M220" s="195" t="s">
        <v>19</v>
      </c>
      <c r="N220" s="196" t="s">
        <v>42</v>
      </c>
      <c r="O220" s="65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139</v>
      </c>
      <c r="AT220" s="199" t="s">
        <v>135</v>
      </c>
      <c r="AU220" s="199" t="s">
        <v>81</v>
      </c>
      <c r="AY220" s="18" t="s">
        <v>132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8" t="s">
        <v>79</v>
      </c>
      <c r="BK220" s="200">
        <f>ROUND(I220*H220,2)</f>
        <v>0</v>
      </c>
      <c r="BL220" s="18" t="s">
        <v>139</v>
      </c>
      <c r="BM220" s="199" t="s">
        <v>587</v>
      </c>
    </row>
    <row r="221" spans="1:65" s="13" customFormat="1" ht="11.25">
      <c r="B221" s="206"/>
      <c r="C221" s="207"/>
      <c r="D221" s="208" t="s">
        <v>153</v>
      </c>
      <c r="E221" s="209" t="s">
        <v>19</v>
      </c>
      <c r="F221" s="210" t="s">
        <v>446</v>
      </c>
      <c r="G221" s="207"/>
      <c r="H221" s="211">
        <v>2</v>
      </c>
      <c r="I221" s="212"/>
      <c r="J221" s="207"/>
      <c r="K221" s="207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153</v>
      </c>
      <c r="AU221" s="217" t="s">
        <v>81</v>
      </c>
      <c r="AV221" s="13" t="s">
        <v>81</v>
      </c>
      <c r="AW221" s="13" t="s">
        <v>33</v>
      </c>
      <c r="AX221" s="13" t="s">
        <v>71</v>
      </c>
      <c r="AY221" s="217" t="s">
        <v>132</v>
      </c>
    </row>
    <row r="222" spans="1:65" s="14" customFormat="1" ht="11.25">
      <c r="B222" s="218"/>
      <c r="C222" s="219"/>
      <c r="D222" s="208" t="s">
        <v>153</v>
      </c>
      <c r="E222" s="220" t="s">
        <v>19</v>
      </c>
      <c r="F222" s="221" t="s">
        <v>154</v>
      </c>
      <c r="G222" s="219"/>
      <c r="H222" s="222">
        <v>2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153</v>
      </c>
      <c r="AU222" s="228" t="s">
        <v>81</v>
      </c>
      <c r="AV222" s="14" t="s">
        <v>139</v>
      </c>
      <c r="AW222" s="14" t="s">
        <v>33</v>
      </c>
      <c r="AX222" s="14" t="s">
        <v>79</v>
      </c>
      <c r="AY222" s="228" t="s">
        <v>132</v>
      </c>
    </row>
    <row r="223" spans="1:65" s="2" customFormat="1" ht="16.5" customHeight="1">
      <c r="A223" s="35"/>
      <c r="B223" s="36"/>
      <c r="C223" s="188" t="s">
        <v>367</v>
      </c>
      <c r="D223" s="188" t="s">
        <v>135</v>
      </c>
      <c r="E223" s="189" t="s">
        <v>588</v>
      </c>
      <c r="F223" s="190" t="s">
        <v>589</v>
      </c>
      <c r="G223" s="191" t="s">
        <v>174</v>
      </c>
      <c r="H223" s="192">
        <v>2</v>
      </c>
      <c r="I223" s="193"/>
      <c r="J223" s="194">
        <f>ROUND(I223*H223,2)</f>
        <v>0</v>
      </c>
      <c r="K223" s="190" t="s">
        <v>19</v>
      </c>
      <c r="L223" s="40"/>
      <c r="M223" s="195" t="s">
        <v>19</v>
      </c>
      <c r="N223" s="196" t="s">
        <v>42</v>
      </c>
      <c r="O223" s="65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139</v>
      </c>
      <c r="AT223" s="199" t="s">
        <v>135</v>
      </c>
      <c r="AU223" s="199" t="s">
        <v>81</v>
      </c>
      <c r="AY223" s="18" t="s">
        <v>132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8" t="s">
        <v>79</v>
      </c>
      <c r="BK223" s="200">
        <f>ROUND(I223*H223,2)</f>
        <v>0</v>
      </c>
      <c r="BL223" s="18" t="s">
        <v>139</v>
      </c>
      <c r="BM223" s="199" t="s">
        <v>590</v>
      </c>
    </row>
    <row r="224" spans="1:65" s="13" customFormat="1" ht="11.25">
      <c r="B224" s="206"/>
      <c r="C224" s="207"/>
      <c r="D224" s="208" t="s">
        <v>153</v>
      </c>
      <c r="E224" s="209" t="s">
        <v>19</v>
      </c>
      <c r="F224" s="210" t="s">
        <v>591</v>
      </c>
      <c r="G224" s="207"/>
      <c r="H224" s="211">
        <v>2</v>
      </c>
      <c r="I224" s="212"/>
      <c r="J224" s="207"/>
      <c r="K224" s="207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153</v>
      </c>
      <c r="AU224" s="217" t="s">
        <v>81</v>
      </c>
      <c r="AV224" s="13" t="s">
        <v>81</v>
      </c>
      <c r="AW224" s="13" t="s">
        <v>33</v>
      </c>
      <c r="AX224" s="13" t="s">
        <v>71</v>
      </c>
      <c r="AY224" s="217" t="s">
        <v>132</v>
      </c>
    </row>
    <row r="225" spans="1:65" s="14" customFormat="1" ht="11.25">
      <c r="B225" s="218"/>
      <c r="C225" s="219"/>
      <c r="D225" s="208" t="s">
        <v>153</v>
      </c>
      <c r="E225" s="220" t="s">
        <v>19</v>
      </c>
      <c r="F225" s="221" t="s">
        <v>154</v>
      </c>
      <c r="G225" s="219"/>
      <c r="H225" s="222">
        <v>2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153</v>
      </c>
      <c r="AU225" s="228" t="s">
        <v>81</v>
      </c>
      <c r="AV225" s="14" t="s">
        <v>139</v>
      </c>
      <c r="AW225" s="14" t="s">
        <v>33</v>
      </c>
      <c r="AX225" s="14" t="s">
        <v>79</v>
      </c>
      <c r="AY225" s="228" t="s">
        <v>132</v>
      </c>
    </row>
    <row r="226" spans="1:65" s="2" customFormat="1" ht="16.5" customHeight="1">
      <c r="A226" s="35"/>
      <c r="B226" s="36"/>
      <c r="C226" s="188" t="s">
        <v>371</v>
      </c>
      <c r="D226" s="188" t="s">
        <v>135</v>
      </c>
      <c r="E226" s="189" t="s">
        <v>592</v>
      </c>
      <c r="F226" s="190" t="s">
        <v>593</v>
      </c>
      <c r="G226" s="191" t="s">
        <v>174</v>
      </c>
      <c r="H226" s="192">
        <v>4.8</v>
      </c>
      <c r="I226" s="193"/>
      <c r="J226" s="194">
        <f>ROUND(I226*H226,2)</f>
        <v>0</v>
      </c>
      <c r="K226" s="190" t="s">
        <v>19</v>
      </c>
      <c r="L226" s="40"/>
      <c r="M226" s="195" t="s">
        <v>19</v>
      </c>
      <c r="N226" s="196" t="s">
        <v>42</v>
      </c>
      <c r="O226" s="65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9" t="s">
        <v>139</v>
      </c>
      <c r="AT226" s="199" t="s">
        <v>135</v>
      </c>
      <c r="AU226" s="199" t="s">
        <v>81</v>
      </c>
      <c r="AY226" s="18" t="s">
        <v>132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8" t="s">
        <v>79</v>
      </c>
      <c r="BK226" s="200">
        <f>ROUND(I226*H226,2)</f>
        <v>0</v>
      </c>
      <c r="BL226" s="18" t="s">
        <v>139</v>
      </c>
      <c r="BM226" s="199" t="s">
        <v>594</v>
      </c>
    </row>
    <row r="227" spans="1:65" s="13" customFormat="1" ht="11.25">
      <c r="B227" s="206"/>
      <c r="C227" s="207"/>
      <c r="D227" s="208" t="s">
        <v>153</v>
      </c>
      <c r="E227" s="209" t="s">
        <v>19</v>
      </c>
      <c r="F227" s="210" t="s">
        <v>595</v>
      </c>
      <c r="G227" s="207"/>
      <c r="H227" s="211">
        <v>4.8</v>
      </c>
      <c r="I227" s="212"/>
      <c r="J227" s="207"/>
      <c r="K227" s="207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153</v>
      </c>
      <c r="AU227" s="217" t="s">
        <v>81</v>
      </c>
      <c r="AV227" s="13" t="s">
        <v>81</v>
      </c>
      <c r="AW227" s="13" t="s">
        <v>33</v>
      </c>
      <c r="AX227" s="13" t="s">
        <v>71</v>
      </c>
      <c r="AY227" s="217" t="s">
        <v>132</v>
      </c>
    </row>
    <row r="228" spans="1:65" s="14" customFormat="1" ht="11.25">
      <c r="B228" s="218"/>
      <c r="C228" s="219"/>
      <c r="D228" s="208" t="s">
        <v>153</v>
      </c>
      <c r="E228" s="220" t="s">
        <v>19</v>
      </c>
      <c r="F228" s="221" t="s">
        <v>154</v>
      </c>
      <c r="G228" s="219"/>
      <c r="H228" s="222">
        <v>4.8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153</v>
      </c>
      <c r="AU228" s="228" t="s">
        <v>81</v>
      </c>
      <c r="AV228" s="14" t="s">
        <v>139</v>
      </c>
      <c r="AW228" s="14" t="s">
        <v>33</v>
      </c>
      <c r="AX228" s="14" t="s">
        <v>79</v>
      </c>
      <c r="AY228" s="228" t="s">
        <v>132</v>
      </c>
    </row>
    <row r="229" spans="1:65" s="2" customFormat="1" ht="16.5" customHeight="1">
      <c r="A229" s="35"/>
      <c r="B229" s="36"/>
      <c r="C229" s="188" t="s">
        <v>377</v>
      </c>
      <c r="D229" s="188" t="s">
        <v>135</v>
      </c>
      <c r="E229" s="189" t="s">
        <v>596</v>
      </c>
      <c r="F229" s="190" t="s">
        <v>597</v>
      </c>
      <c r="G229" s="191" t="s">
        <v>174</v>
      </c>
      <c r="H229" s="192">
        <v>11.2</v>
      </c>
      <c r="I229" s="193"/>
      <c r="J229" s="194">
        <f>ROUND(I229*H229,2)</f>
        <v>0</v>
      </c>
      <c r="K229" s="190" t="s">
        <v>19</v>
      </c>
      <c r="L229" s="40"/>
      <c r="M229" s="195" t="s">
        <v>19</v>
      </c>
      <c r="N229" s="196" t="s">
        <v>42</v>
      </c>
      <c r="O229" s="65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9" t="s">
        <v>139</v>
      </c>
      <c r="AT229" s="199" t="s">
        <v>135</v>
      </c>
      <c r="AU229" s="199" t="s">
        <v>81</v>
      </c>
      <c r="AY229" s="18" t="s">
        <v>132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8" t="s">
        <v>79</v>
      </c>
      <c r="BK229" s="200">
        <f>ROUND(I229*H229,2)</f>
        <v>0</v>
      </c>
      <c r="BL229" s="18" t="s">
        <v>139</v>
      </c>
      <c r="BM229" s="199" t="s">
        <v>598</v>
      </c>
    </row>
    <row r="230" spans="1:65" s="13" customFormat="1" ht="11.25">
      <c r="B230" s="206"/>
      <c r="C230" s="207"/>
      <c r="D230" s="208" t="s">
        <v>153</v>
      </c>
      <c r="E230" s="209" t="s">
        <v>19</v>
      </c>
      <c r="F230" s="210" t="s">
        <v>599</v>
      </c>
      <c r="G230" s="207"/>
      <c r="H230" s="211">
        <v>11.2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153</v>
      </c>
      <c r="AU230" s="217" t="s">
        <v>81</v>
      </c>
      <c r="AV230" s="13" t="s">
        <v>81</v>
      </c>
      <c r="AW230" s="13" t="s">
        <v>33</v>
      </c>
      <c r="AX230" s="13" t="s">
        <v>71</v>
      </c>
      <c r="AY230" s="217" t="s">
        <v>132</v>
      </c>
    </row>
    <row r="231" spans="1:65" s="14" customFormat="1" ht="11.25">
      <c r="B231" s="218"/>
      <c r="C231" s="219"/>
      <c r="D231" s="208" t="s">
        <v>153</v>
      </c>
      <c r="E231" s="220" t="s">
        <v>19</v>
      </c>
      <c r="F231" s="221" t="s">
        <v>154</v>
      </c>
      <c r="G231" s="219"/>
      <c r="H231" s="222">
        <v>11.2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153</v>
      </c>
      <c r="AU231" s="228" t="s">
        <v>81</v>
      </c>
      <c r="AV231" s="14" t="s">
        <v>139</v>
      </c>
      <c r="AW231" s="14" t="s">
        <v>33</v>
      </c>
      <c r="AX231" s="14" t="s">
        <v>79</v>
      </c>
      <c r="AY231" s="228" t="s">
        <v>132</v>
      </c>
    </row>
    <row r="232" spans="1:65" s="2" customFormat="1" ht="16.5" customHeight="1">
      <c r="A232" s="35"/>
      <c r="B232" s="36"/>
      <c r="C232" s="188" t="s">
        <v>382</v>
      </c>
      <c r="D232" s="188" t="s">
        <v>135</v>
      </c>
      <c r="E232" s="189" t="s">
        <v>600</v>
      </c>
      <c r="F232" s="190" t="s">
        <v>601</v>
      </c>
      <c r="G232" s="191" t="s">
        <v>602</v>
      </c>
      <c r="H232" s="192">
        <v>1</v>
      </c>
      <c r="I232" s="193"/>
      <c r="J232" s="194">
        <f>ROUND(I232*H232,2)</f>
        <v>0</v>
      </c>
      <c r="K232" s="190" t="s">
        <v>19</v>
      </c>
      <c r="L232" s="40"/>
      <c r="M232" s="195" t="s">
        <v>19</v>
      </c>
      <c r="N232" s="196" t="s">
        <v>42</v>
      </c>
      <c r="O232" s="65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9" t="s">
        <v>139</v>
      </c>
      <c r="AT232" s="199" t="s">
        <v>135</v>
      </c>
      <c r="AU232" s="199" t="s">
        <v>81</v>
      </c>
      <c r="AY232" s="18" t="s">
        <v>132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8" t="s">
        <v>79</v>
      </c>
      <c r="BK232" s="200">
        <f>ROUND(I232*H232,2)</f>
        <v>0</v>
      </c>
      <c r="BL232" s="18" t="s">
        <v>139</v>
      </c>
      <c r="BM232" s="199" t="s">
        <v>603</v>
      </c>
    </row>
    <row r="233" spans="1:65" s="12" customFormat="1" ht="22.9" customHeight="1">
      <c r="B233" s="172"/>
      <c r="C233" s="173"/>
      <c r="D233" s="174" t="s">
        <v>70</v>
      </c>
      <c r="E233" s="186" t="s">
        <v>208</v>
      </c>
      <c r="F233" s="186" t="s">
        <v>604</v>
      </c>
      <c r="G233" s="173"/>
      <c r="H233" s="173"/>
      <c r="I233" s="176"/>
      <c r="J233" s="187">
        <f>BK233</f>
        <v>0</v>
      </c>
      <c r="K233" s="173"/>
      <c r="L233" s="178"/>
      <c r="M233" s="179"/>
      <c r="N233" s="180"/>
      <c r="O233" s="180"/>
      <c r="P233" s="181">
        <f>SUM(P234:P388)</f>
        <v>0</v>
      </c>
      <c r="Q233" s="180"/>
      <c r="R233" s="181">
        <f>SUM(R234:R388)</f>
        <v>0</v>
      </c>
      <c r="S233" s="180"/>
      <c r="T233" s="182">
        <f>SUM(T234:T388)</f>
        <v>0</v>
      </c>
      <c r="AR233" s="183" t="s">
        <v>79</v>
      </c>
      <c r="AT233" s="184" t="s">
        <v>70</v>
      </c>
      <c r="AU233" s="184" t="s">
        <v>79</v>
      </c>
      <c r="AY233" s="183" t="s">
        <v>132</v>
      </c>
      <c r="BK233" s="185">
        <f>SUM(BK234:BK388)</f>
        <v>0</v>
      </c>
    </row>
    <row r="234" spans="1:65" s="2" customFormat="1" ht="16.5" customHeight="1">
      <c r="A234" s="35"/>
      <c r="B234" s="36"/>
      <c r="C234" s="188" t="s">
        <v>387</v>
      </c>
      <c r="D234" s="188" t="s">
        <v>135</v>
      </c>
      <c r="E234" s="189" t="s">
        <v>605</v>
      </c>
      <c r="F234" s="190" t="s">
        <v>606</v>
      </c>
      <c r="G234" s="191" t="s">
        <v>252</v>
      </c>
      <c r="H234" s="192">
        <v>32</v>
      </c>
      <c r="I234" s="193"/>
      <c r="J234" s="194">
        <f>ROUND(I234*H234,2)</f>
        <v>0</v>
      </c>
      <c r="K234" s="190" t="s">
        <v>19</v>
      </c>
      <c r="L234" s="40"/>
      <c r="M234" s="195" t="s">
        <v>19</v>
      </c>
      <c r="N234" s="196" t="s">
        <v>42</v>
      </c>
      <c r="O234" s="65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9" t="s">
        <v>139</v>
      </c>
      <c r="AT234" s="199" t="s">
        <v>135</v>
      </c>
      <c r="AU234" s="199" t="s">
        <v>81</v>
      </c>
      <c r="AY234" s="18" t="s">
        <v>132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8" t="s">
        <v>79</v>
      </c>
      <c r="BK234" s="200">
        <f>ROUND(I234*H234,2)</f>
        <v>0</v>
      </c>
      <c r="BL234" s="18" t="s">
        <v>139</v>
      </c>
      <c r="BM234" s="199" t="s">
        <v>607</v>
      </c>
    </row>
    <row r="235" spans="1:65" s="13" customFormat="1" ht="11.25">
      <c r="B235" s="206"/>
      <c r="C235" s="207"/>
      <c r="D235" s="208" t="s">
        <v>153</v>
      </c>
      <c r="E235" s="209" t="s">
        <v>19</v>
      </c>
      <c r="F235" s="210" t="s">
        <v>608</v>
      </c>
      <c r="G235" s="207"/>
      <c r="H235" s="211">
        <v>32</v>
      </c>
      <c r="I235" s="212"/>
      <c r="J235" s="207"/>
      <c r="K235" s="207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153</v>
      </c>
      <c r="AU235" s="217" t="s">
        <v>81</v>
      </c>
      <c r="AV235" s="13" t="s">
        <v>81</v>
      </c>
      <c r="AW235" s="13" t="s">
        <v>33</v>
      </c>
      <c r="AX235" s="13" t="s">
        <v>71</v>
      </c>
      <c r="AY235" s="217" t="s">
        <v>132</v>
      </c>
    </row>
    <row r="236" spans="1:65" s="14" customFormat="1" ht="11.25">
      <c r="B236" s="218"/>
      <c r="C236" s="219"/>
      <c r="D236" s="208" t="s">
        <v>153</v>
      </c>
      <c r="E236" s="220" t="s">
        <v>19</v>
      </c>
      <c r="F236" s="221" t="s">
        <v>154</v>
      </c>
      <c r="G236" s="219"/>
      <c r="H236" s="222">
        <v>32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153</v>
      </c>
      <c r="AU236" s="228" t="s">
        <v>81</v>
      </c>
      <c r="AV236" s="14" t="s">
        <v>139</v>
      </c>
      <c r="AW236" s="14" t="s">
        <v>33</v>
      </c>
      <c r="AX236" s="14" t="s">
        <v>79</v>
      </c>
      <c r="AY236" s="228" t="s">
        <v>132</v>
      </c>
    </row>
    <row r="237" spans="1:65" s="2" customFormat="1" ht="16.5" customHeight="1">
      <c r="A237" s="35"/>
      <c r="B237" s="36"/>
      <c r="C237" s="235" t="s">
        <v>393</v>
      </c>
      <c r="D237" s="235" t="s">
        <v>217</v>
      </c>
      <c r="E237" s="236" t="s">
        <v>609</v>
      </c>
      <c r="F237" s="237" t="s">
        <v>610</v>
      </c>
      <c r="G237" s="238" t="s">
        <v>252</v>
      </c>
      <c r="H237" s="239">
        <v>32.479999999999997</v>
      </c>
      <c r="I237" s="240"/>
      <c r="J237" s="241">
        <f>ROUND(I237*H237,2)</f>
        <v>0</v>
      </c>
      <c r="K237" s="237" t="s">
        <v>19</v>
      </c>
      <c r="L237" s="242"/>
      <c r="M237" s="243" t="s">
        <v>19</v>
      </c>
      <c r="N237" s="244" t="s">
        <v>42</v>
      </c>
      <c r="O237" s="65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9" t="s">
        <v>208</v>
      </c>
      <c r="AT237" s="199" t="s">
        <v>217</v>
      </c>
      <c r="AU237" s="199" t="s">
        <v>81</v>
      </c>
      <c r="AY237" s="18" t="s">
        <v>132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8" t="s">
        <v>79</v>
      </c>
      <c r="BK237" s="200">
        <f>ROUND(I237*H237,2)</f>
        <v>0</v>
      </c>
      <c r="BL237" s="18" t="s">
        <v>139</v>
      </c>
      <c r="BM237" s="199" t="s">
        <v>611</v>
      </c>
    </row>
    <row r="238" spans="1:65" s="2" customFormat="1" ht="16.5" customHeight="1">
      <c r="A238" s="35"/>
      <c r="B238" s="36"/>
      <c r="C238" s="188" t="s">
        <v>397</v>
      </c>
      <c r="D238" s="188" t="s">
        <v>135</v>
      </c>
      <c r="E238" s="189" t="s">
        <v>612</v>
      </c>
      <c r="F238" s="190" t="s">
        <v>613</v>
      </c>
      <c r="G238" s="191" t="s">
        <v>252</v>
      </c>
      <c r="H238" s="192">
        <v>128.6</v>
      </c>
      <c r="I238" s="193"/>
      <c r="J238" s="194">
        <f>ROUND(I238*H238,2)</f>
        <v>0</v>
      </c>
      <c r="K238" s="190" t="s">
        <v>19</v>
      </c>
      <c r="L238" s="40"/>
      <c r="M238" s="195" t="s">
        <v>19</v>
      </c>
      <c r="N238" s="196" t="s">
        <v>42</v>
      </c>
      <c r="O238" s="65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9" t="s">
        <v>139</v>
      </c>
      <c r="AT238" s="199" t="s">
        <v>135</v>
      </c>
      <c r="AU238" s="199" t="s">
        <v>81</v>
      </c>
      <c r="AY238" s="18" t="s">
        <v>132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8" t="s">
        <v>79</v>
      </c>
      <c r="BK238" s="200">
        <f>ROUND(I238*H238,2)</f>
        <v>0</v>
      </c>
      <c r="BL238" s="18" t="s">
        <v>139</v>
      </c>
      <c r="BM238" s="199" t="s">
        <v>614</v>
      </c>
    </row>
    <row r="239" spans="1:65" s="13" customFormat="1" ht="11.25">
      <c r="B239" s="206"/>
      <c r="C239" s="207"/>
      <c r="D239" s="208" t="s">
        <v>153</v>
      </c>
      <c r="E239" s="209" t="s">
        <v>19</v>
      </c>
      <c r="F239" s="210" t="s">
        <v>615</v>
      </c>
      <c r="G239" s="207"/>
      <c r="H239" s="211">
        <v>128.6</v>
      </c>
      <c r="I239" s="212"/>
      <c r="J239" s="207"/>
      <c r="K239" s="207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153</v>
      </c>
      <c r="AU239" s="217" t="s">
        <v>81</v>
      </c>
      <c r="AV239" s="13" t="s">
        <v>81</v>
      </c>
      <c r="AW239" s="13" t="s">
        <v>33</v>
      </c>
      <c r="AX239" s="13" t="s">
        <v>71</v>
      </c>
      <c r="AY239" s="217" t="s">
        <v>132</v>
      </c>
    </row>
    <row r="240" spans="1:65" s="14" customFormat="1" ht="11.25">
      <c r="B240" s="218"/>
      <c r="C240" s="219"/>
      <c r="D240" s="208" t="s">
        <v>153</v>
      </c>
      <c r="E240" s="220" t="s">
        <v>19</v>
      </c>
      <c r="F240" s="221" t="s">
        <v>154</v>
      </c>
      <c r="G240" s="219"/>
      <c r="H240" s="222">
        <v>128.6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153</v>
      </c>
      <c r="AU240" s="228" t="s">
        <v>81</v>
      </c>
      <c r="AV240" s="14" t="s">
        <v>139</v>
      </c>
      <c r="AW240" s="14" t="s">
        <v>33</v>
      </c>
      <c r="AX240" s="14" t="s">
        <v>79</v>
      </c>
      <c r="AY240" s="228" t="s">
        <v>132</v>
      </c>
    </row>
    <row r="241" spans="1:65" s="2" customFormat="1" ht="16.5" customHeight="1">
      <c r="A241" s="35"/>
      <c r="B241" s="36"/>
      <c r="C241" s="235" t="s">
        <v>401</v>
      </c>
      <c r="D241" s="235" t="s">
        <v>217</v>
      </c>
      <c r="E241" s="236" t="s">
        <v>616</v>
      </c>
      <c r="F241" s="237" t="s">
        <v>617</v>
      </c>
      <c r="G241" s="238" t="s">
        <v>252</v>
      </c>
      <c r="H241" s="239">
        <v>130.529</v>
      </c>
      <c r="I241" s="240"/>
      <c r="J241" s="241">
        <f>ROUND(I241*H241,2)</f>
        <v>0</v>
      </c>
      <c r="K241" s="237" t="s">
        <v>19</v>
      </c>
      <c r="L241" s="242"/>
      <c r="M241" s="243" t="s">
        <v>19</v>
      </c>
      <c r="N241" s="244" t="s">
        <v>42</v>
      </c>
      <c r="O241" s="65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9" t="s">
        <v>208</v>
      </c>
      <c r="AT241" s="199" t="s">
        <v>217</v>
      </c>
      <c r="AU241" s="199" t="s">
        <v>81</v>
      </c>
      <c r="AY241" s="18" t="s">
        <v>132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8" t="s">
        <v>79</v>
      </c>
      <c r="BK241" s="200">
        <f>ROUND(I241*H241,2)</f>
        <v>0</v>
      </c>
      <c r="BL241" s="18" t="s">
        <v>139</v>
      </c>
      <c r="BM241" s="199" t="s">
        <v>618</v>
      </c>
    </row>
    <row r="242" spans="1:65" s="2" customFormat="1" ht="16.5" customHeight="1">
      <c r="A242" s="35"/>
      <c r="B242" s="36"/>
      <c r="C242" s="188" t="s">
        <v>406</v>
      </c>
      <c r="D242" s="188" t="s">
        <v>135</v>
      </c>
      <c r="E242" s="189" t="s">
        <v>619</v>
      </c>
      <c r="F242" s="190" t="s">
        <v>620</v>
      </c>
      <c r="G242" s="191" t="s">
        <v>346</v>
      </c>
      <c r="H242" s="192">
        <v>9</v>
      </c>
      <c r="I242" s="193"/>
      <c r="J242" s="194">
        <f>ROUND(I242*H242,2)</f>
        <v>0</v>
      </c>
      <c r="K242" s="190" t="s">
        <v>19</v>
      </c>
      <c r="L242" s="40"/>
      <c r="M242" s="195" t="s">
        <v>19</v>
      </c>
      <c r="N242" s="196" t="s">
        <v>42</v>
      </c>
      <c r="O242" s="65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9" t="s">
        <v>139</v>
      </c>
      <c r="AT242" s="199" t="s">
        <v>135</v>
      </c>
      <c r="AU242" s="199" t="s">
        <v>81</v>
      </c>
      <c r="AY242" s="18" t="s">
        <v>132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8" t="s">
        <v>79</v>
      </c>
      <c r="BK242" s="200">
        <f>ROUND(I242*H242,2)</f>
        <v>0</v>
      </c>
      <c r="BL242" s="18" t="s">
        <v>139</v>
      </c>
      <c r="BM242" s="199" t="s">
        <v>621</v>
      </c>
    </row>
    <row r="243" spans="1:65" s="13" customFormat="1" ht="11.25">
      <c r="B243" s="206"/>
      <c r="C243" s="207"/>
      <c r="D243" s="208" t="s">
        <v>153</v>
      </c>
      <c r="E243" s="209" t="s">
        <v>19</v>
      </c>
      <c r="F243" s="210" t="s">
        <v>622</v>
      </c>
      <c r="G243" s="207"/>
      <c r="H243" s="211">
        <v>9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153</v>
      </c>
      <c r="AU243" s="217" t="s">
        <v>81</v>
      </c>
      <c r="AV243" s="13" t="s">
        <v>81</v>
      </c>
      <c r="AW243" s="13" t="s">
        <v>33</v>
      </c>
      <c r="AX243" s="13" t="s">
        <v>71</v>
      </c>
      <c r="AY243" s="217" t="s">
        <v>132</v>
      </c>
    </row>
    <row r="244" spans="1:65" s="14" customFormat="1" ht="11.25">
      <c r="B244" s="218"/>
      <c r="C244" s="219"/>
      <c r="D244" s="208" t="s">
        <v>153</v>
      </c>
      <c r="E244" s="220" t="s">
        <v>19</v>
      </c>
      <c r="F244" s="221" t="s">
        <v>154</v>
      </c>
      <c r="G244" s="219"/>
      <c r="H244" s="222">
        <v>9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153</v>
      </c>
      <c r="AU244" s="228" t="s">
        <v>81</v>
      </c>
      <c r="AV244" s="14" t="s">
        <v>139</v>
      </c>
      <c r="AW244" s="14" t="s">
        <v>33</v>
      </c>
      <c r="AX244" s="14" t="s">
        <v>79</v>
      </c>
      <c r="AY244" s="228" t="s">
        <v>132</v>
      </c>
    </row>
    <row r="245" spans="1:65" s="2" customFormat="1" ht="16.5" customHeight="1">
      <c r="A245" s="35"/>
      <c r="B245" s="36"/>
      <c r="C245" s="235" t="s">
        <v>411</v>
      </c>
      <c r="D245" s="235" t="s">
        <v>217</v>
      </c>
      <c r="E245" s="236" t="s">
        <v>623</v>
      </c>
      <c r="F245" s="237" t="s">
        <v>624</v>
      </c>
      <c r="G245" s="238" t="s">
        <v>346</v>
      </c>
      <c r="H245" s="239">
        <v>9.1349999999999998</v>
      </c>
      <c r="I245" s="240"/>
      <c r="J245" s="241">
        <f>ROUND(I245*H245,2)</f>
        <v>0</v>
      </c>
      <c r="K245" s="237" t="s">
        <v>19</v>
      </c>
      <c r="L245" s="242"/>
      <c r="M245" s="243" t="s">
        <v>19</v>
      </c>
      <c r="N245" s="244" t="s">
        <v>42</v>
      </c>
      <c r="O245" s="65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9" t="s">
        <v>208</v>
      </c>
      <c r="AT245" s="199" t="s">
        <v>217</v>
      </c>
      <c r="AU245" s="199" t="s">
        <v>81</v>
      </c>
      <c r="AY245" s="18" t="s">
        <v>132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8" t="s">
        <v>79</v>
      </c>
      <c r="BK245" s="200">
        <f>ROUND(I245*H245,2)</f>
        <v>0</v>
      </c>
      <c r="BL245" s="18" t="s">
        <v>139</v>
      </c>
      <c r="BM245" s="199" t="s">
        <v>625</v>
      </c>
    </row>
    <row r="246" spans="1:65" s="2" customFormat="1" ht="16.5" customHeight="1">
      <c r="A246" s="35"/>
      <c r="B246" s="36"/>
      <c r="C246" s="188" t="s">
        <v>415</v>
      </c>
      <c r="D246" s="188" t="s">
        <v>135</v>
      </c>
      <c r="E246" s="189" t="s">
        <v>626</v>
      </c>
      <c r="F246" s="190" t="s">
        <v>627</v>
      </c>
      <c r="G246" s="191" t="s">
        <v>346</v>
      </c>
      <c r="H246" s="192">
        <v>1</v>
      </c>
      <c r="I246" s="193"/>
      <c r="J246" s="194">
        <f>ROUND(I246*H246,2)</f>
        <v>0</v>
      </c>
      <c r="K246" s="190" t="s">
        <v>19</v>
      </c>
      <c r="L246" s="40"/>
      <c r="M246" s="195" t="s">
        <v>19</v>
      </c>
      <c r="N246" s="196" t="s">
        <v>42</v>
      </c>
      <c r="O246" s="65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9" t="s">
        <v>139</v>
      </c>
      <c r="AT246" s="199" t="s">
        <v>135</v>
      </c>
      <c r="AU246" s="199" t="s">
        <v>81</v>
      </c>
      <c r="AY246" s="18" t="s">
        <v>132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8" t="s">
        <v>79</v>
      </c>
      <c r="BK246" s="200">
        <f>ROUND(I246*H246,2)</f>
        <v>0</v>
      </c>
      <c r="BL246" s="18" t="s">
        <v>139</v>
      </c>
      <c r="BM246" s="199" t="s">
        <v>628</v>
      </c>
    </row>
    <row r="247" spans="1:65" s="13" customFormat="1" ht="11.25">
      <c r="B247" s="206"/>
      <c r="C247" s="207"/>
      <c r="D247" s="208" t="s">
        <v>153</v>
      </c>
      <c r="E247" s="209" t="s">
        <v>19</v>
      </c>
      <c r="F247" s="210" t="s">
        <v>629</v>
      </c>
      <c r="G247" s="207"/>
      <c r="H247" s="211">
        <v>1</v>
      </c>
      <c r="I247" s="212"/>
      <c r="J247" s="207"/>
      <c r="K247" s="207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153</v>
      </c>
      <c r="AU247" s="217" t="s">
        <v>81</v>
      </c>
      <c r="AV247" s="13" t="s">
        <v>81</v>
      </c>
      <c r="AW247" s="13" t="s">
        <v>33</v>
      </c>
      <c r="AX247" s="13" t="s">
        <v>71</v>
      </c>
      <c r="AY247" s="217" t="s">
        <v>132</v>
      </c>
    </row>
    <row r="248" spans="1:65" s="14" customFormat="1" ht="11.25">
      <c r="B248" s="218"/>
      <c r="C248" s="219"/>
      <c r="D248" s="208" t="s">
        <v>153</v>
      </c>
      <c r="E248" s="220" t="s">
        <v>19</v>
      </c>
      <c r="F248" s="221" t="s">
        <v>154</v>
      </c>
      <c r="G248" s="219"/>
      <c r="H248" s="222">
        <v>1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153</v>
      </c>
      <c r="AU248" s="228" t="s">
        <v>81</v>
      </c>
      <c r="AV248" s="14" t="s">
        <v>139</v>
      </c>
      <c r="AW248" s="14" t="s">
        <v>33</v>
      </c>
      <c r="AX248" s="14" t="s">
        <v>79</v>
      </c>
      <c r="AY248" s="228" t="s">
        <v>132</v>
      </c>
    </row>
    <row r="249" spans="1:65" s="2" customFormat="1" ht="16.5" customHeight="1">
      <c r="A249" s="35"/>
      <c r="B249" s="36"/>
      <c r="C249" s="235" t="s">
        <v>420</v>
      </c>
      <c r="D249" s="235" t="s">
        <v>217</v>
      </c>
      <c r="E249" s="236" t="s">
        <v>630</v>
      </c>
      <c r="F249" s="237" t="s">
        <v>631</v>
      </c>
      <c r="G249" s="238" t="s">
        <v>346</v>
      </c>
      <c r="H249" s="239">
        <v>1.0149999999999999</v>
      </c>
      <c r="I249" s="240"/>
      <c r="J249" s="241">
        <f>ROUND(I249*H249,2)</f>
        <v>0</v>
      </c>
      <c r="K249" s="237" t="s">
        <v>19</v>
      </c>
      <c r="L249" s="242"/>
      <c r="M249" s="243" t="s">
        <v>19</v>
      </c>
      <c r="N249" s="244" t="s">
        <v>42</v>
      </c>
      <c r="O249" s="65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9" t="s">
        <v>208</v>
      </c>
      <c r="AT249" s="199" t="s">
        <v>217</v>
      </c>
      <c r="AU249" s="199" t="s">
        <v>81</v>
      </c>
      <c r="AY249" s="18" t="s">
        <v>132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8" t="s">
        <v>79</v>
      </c>
      <c r="BK249" s="200">
        <f>ROUND(I249*H249,2)</f>
        <v>0</v>
      </c>
      <c r="BL249" s="18" t="s">
        <v>139</v>
      </c>
      <c r="BM249" s="199" t="s">
        <v>632</v>
      </c>
    </row>
    <row r="250" spans="1:65" s="2" customFormat="1" ht="16.5" customHeight="1">
      <c r="A250" s="35"/>
      <c r="B250" s="36"/>
      <c r="C250" s="188" t="s">
        <v>427</v>
      </c>
      <c r="D250" s="188" t="s">
        <v>135</v>
      </c>
      <c r="E250" s="189" t="s">
        <v>633</v>
      </c>
      <c r="F250" s="190" t="s">
        <v>634</v>
      </c>
      <c r="G250" s="191" t="s">
        <v>346</v>
      </c>
      <c r="H250" s="192">
        <v>2</v>
      </c>
      <c r="I250" s="193"/>
      <c r="J250" s="194">
        <f>ROUND(I250*H250,2)</f>
        <v>0</v>
      </c>
      <c r="K250" s="190" t="s">
        <v>19</v>
      </c>
      <c r="L250" s="40"/>
      <c r="M250" s="195" t="s">
        <v>19</v>
      </c>
      <c r="N250" s="196" t="s">
        <v>42</v>
      </c>
      <c r="O250" s="65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9" t="s">
        <v>139</v>
      </c>
      <c r="AT250" s="199" t="s">
        <v>135</v>
      </c>
      <c r="AU250" s="199" t="s">
        <v>81</v>
      </c>
      <c r="AY250" s="18" t="s">
        <v>132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8" t="s">
        <v>79</v>
      </c>
      <c r="BK250" s="200">
        <f>ROUND(I250*H250,2)</f>
        <v>0</v>
      </c>
      <c r="BL250" s="18" t="s">
        <v>139</v>
      </c>
      <c r="BM250" s="199" t="s">
        <v>635</v>
      </c>
    </row>
    <row r="251" spans="1:65" s="13" customFormat="1" ht="11.25">
      <c r="B251" s="206"/>
      <c r="C251" s="207"/>
      <c r="D251" s="208" t="s">
        <v>153</v>
      </c>
      <c r="E251" s="209" t="s">
        <v>19</v>
      </c>
      <c r="F251" s="210" t="s">
        <v>636</v>
      </c>
      <c r="G251" s="207"/>
      <c r="H251" s="211">
        <v>2</v>
      </c>
      <c r="I251" s="212"/>
      <c r="J251" s="207"/>
      <c r="K251" s="207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153</v>
      </c>
      <c r="AU251" s="217" t="s">
        <v>81</v>
      </c>
      <c r="AV251" s="13" t="s">
        <v>81</v>
      </c>
      <c r="AW251" s="13" t="s">
        <v>33</v>
      </c>
      <c r="AX251" s="13" t="s">
        <v>71</v>
      </c>
      <c r="AY251" s="217" t="s">
        <v>132</v>
      </c>
    </row>
    <row r="252" spans="1:65" s="14" customFormat="1" ht="11.25">
      <c r="B252" s="218"/>
      <c r="C252" s="219"/>
      <c r="D252" s="208" t="s">
        <v>153</v>
      </c>
      <c r="E252" s="220" t="s">
        <v>19</v>
      </c>
      <c r="F252" s="221" t="s">
        <v>154</v>
      </c>
      <c r="G252" s="219"/>
      <c r="H252" s="222">
        <v>2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153</v>
      </c>
      <c r="AU252" s="228" t="s">
        <v>81</v>
      </c>
      <c r="AV252" s="14" t="s">
        <v>139</v>
      </c>
      <c r="AW252" s="14" t="s">
        <v>33</v>
      </c>
      <c r="AX252" s="14" t="s">
        <v>79</v>
      </c>
      <c r="AY252" s="228" t="s">
        <v>132</v>
      </c>
    </row>
    <row r="253" spans="1:65" s="2" customFormat="1" ht="16.5" customHeight="1">
      <c r="A253" s="35"/>
      <c r="B253" s="36"/>
      <c r="C253" s="235" t="s">
        <v>432</v>
      </c>
      <c r="D253" s="235" t="s">
        <v>217</v>
      </c>
      <c r="E253" s="236" t="s">
        <v>637</v>
      </c>
      <c r="F253" s="237" t="s">
        <v>638</v>
      </c>
      <c r="G253" s="238" t="s">
        <v>346</v>
      </c>
      <c r="H253" s="239">
        <v>2.0299999999999998</v>
      </c>
      <c r="I253" s="240"/>
      <c r="J253" s="241">
        <f>ROUND(I253*H253,2)</f>
        <v>0</v>
      </c>
      <c r="K253" s="237" t="s">
        <v>19</v>
      </c>
      <c r="L253" s="242"/>
      <c r="M253" s="243" t="s">
        <v>19</v>
      </c>
      <c r="N253" s="244" t="s">
        <v>42</v>
      </c>
      <c r="O253" s="65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9" t="s">
        <v>208</v>
      </c>
      <c r="AT253" s="199" t="s">
        <v>217</v>
      </c>
      <c r="AU253" s="199" t="s">
        <v>81</v>
      </c>
      <c r="AY253" s="18" t="s">
        <v>132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8" t="s">
        <v>79</v>
      </c>
      <c r="BK253" s="200">
        <f>ROUND(I253*H253,2)</f>
        <v>0</v>
      </c>
      <c r="BL253" s="18" t="s">
        <v>139</v>
      </c>
      <c r="BM253" s="199" t="s">
        <v>639</v>
      </c>
    </row>
    <row r="254" spans="1:65" s="2" customFormat="1" ht="16.5" customHeight="1">
      <c r="A254" s="35"/>
      <c r="B254" s="36"/>
      <c r="C254" s="188" t="s">
        <v>640</v>
      </c>
      <c r="D254" s="188" t="s">
        <v>135</v>
      </c>
      <c r="E254" s="189" t="s">
        <v>641</v>
      </c>
      <c r="F254" s="190" t="s">
        <v>642</v>
      </c>
      <c r="G254" s="191" t="s">
        <v>346</v>
      </c>
      <c r="H254" s="192">
        <v>4</v>
      </c>
      <c r="I254" s="193"/>
      <c r="J254" s="194">
        <f>ROUND(I254*H254,2)</f>
        <v>0</v>
      </c>
      <c r="K254" s="190" t="s">
        <v>19</v>
      </c>
      <c r="L254" s="40"/>
      <c r="M254" s="195" t="s">
        <v>19</v>
      </c>
      <c r="N254" s="196" t="s">
        <v>42</v>
      </c>
      <c r="O254" s="65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9" t="s">
        <v>139</v>
      </c>
      <c r="AT254" s="199" t="s">
        <v>135</v>
      </c>
      <c r="AU254" s="199" t="s">
        <v>81</v>
      </c>
      <c r="AY254" s="18" t="s">
        <v>132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8" t="s">
        <v>79</v>
      </c>
      <c r="BK254" s="200">
        <f>ROUND(I254*H254,2)</f>
        <v>0</v>
      </c>
      <c r="BL254" s="18" t="s">
        <v>139</v>
      </c>
      <c r="BM254" s="199" t="s">
        <v>643</v>
      </c>
    </row>
    <row r="255" spans="1:65" s="13" customFormat="1" ht="11.25">
      <c r="B255" s="206"/>
      <c r="C255" s="207"/>
      <c r="D255" s="208" t="s">
        <v>153</v>
      </c>
      <c r="E255" s="209" t="s">
        <v>19</v>
      </c>
      <c r="F255" s="210" t="s">
        <v>644</v>
      </c>
      <c r="G255" s="207"/>
      <c r="H255" s="211">
        <v>4</v>
      </c>
      <c r="I255" s="212"/>
      <c r="J255" s="207"/>
      <c r="K255" s="207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153</v>
      </c>
      <c r="AU255" s="217" t="s">
        <v>81</v>
      </c>
      <c r="AV255" s="13" t="s">
        <v>81</v>
      </c>
      <c r="AW255" s="13" t="s">
        <v>33</v>
      </c>
      <c r="AX255" s="13" t="s">
        <v>71</v>
      </c>
      <c r="AY255" s="217" t="s">
        <v>132</v>
      </c>
    </row>
    <row r="256" spans="1:65" s="14" customFormat="1" ht="11.25">
      <c r="B256" s="218"/>
      <c r="C256" s="219"/>
      <c r="D256" s="208" t="s">
        <v>153</v>
      </c>
      <c r="E256" s="220" t="s">
        <v>19</v>
      </c>
      <c r="F256" s="221" t="s">
        <v>154</v>
      </c>
      <c r="G256" s="219"/>
      <c r="H256" s="222">
        <v>4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153</v>
      </c>
      <c r="AU256" s="228" t="s">
        <v>81</v>
      </c>
      <c r="AV256" s="14" t="s">
        <v>139</v>
      </c>
      <c r="AW256" s="14" t="s">
        <v>33</v>
      </c>
      <c r="AX256" s="14" t="s">
        <v>79</v>
      </c>
      <c r="AY256" s="228" t="s">
        <v>132</v>
      </c>
    </row>
    <row r="257" spans="1:65" s="2" customFormat="1" ht="16.5" customHeight="1">
      <c r="A257" s="35"/>
      <c r="B257" s="36"/>
      <c r="C257" s="188" t="s">
        <v>645</v>
      </c>
      <c r="D257" s="188" t="s">
        <v>135</v>
      </c>
      <c r="E257" s="189" t="s">
        <v>646</v>
      </c>
      <c r="F257" s="190" t="s">
        <v>647</v>
      </c>
      <c r="G257" s="191" t="s">
        <v>346</v>
      </c>
      <c r="H257" s="192">
        <v>1</v>
      </c>
      <c r="I257" s="193"/>
      <c r="J257" s="194">
        <f>ROUND(I257*H257,2)</f>
        <v>0</v>
      </c>
      <c r="K257" s="190" t="s">
        <v>19</v>
      </c>
      <c r="L257" s="40"/>
      <c r="M257" s="195" t="s">
        <v>19</v>
      </c>
      <c r="N257" s="196" t="s">
        <v>42</v>
      </c>
      <c r="O257" s="65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9" t="s">
        <v>139</v>
      </c>
      <c r="AT257" s="199" t="s">
        <v>135</v>
      </c>
      <c r="AU257" s="199" t="s">
        <v>81</v>
      </c>
      <c r="AY257" s="18" t="s">
        <v>132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8" t="s">
        <v>79</v>
      </c>
      <c r="BK257" s="200">
        <f>ROUND(I257*H257,2)</f>
        <v>0</v>
      </c>
      <c r="BL257" s="18" t="s">
        <v>139</v>
      </c>
      <c r="BM257" s="199" t="s">
        <v>648</v>
      </c>
    </row>
    <row r="258" spans="1:65" s="13" customFormat="1" ht="11.25">
      <c r="B258" s="206"/>
      <c r="C258" s="207"/>
      <c r="D258" s="208" t="s">
        <v>153</v>
      </c>
      <c r="E258" s="209" t="s">
        <v>19</v>
      </c>
      <c r="F258" s="210" t="s">
        <v>649</v>
      </c>
      <c r="G258" s="207"/>
      <c r="H258" s="211">
        <v>1</v>
      </c>
      <c r="I258" s="212"/>
      <c r="J258" s="207"/>
      <c r="K258" s="207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153</v>
      </c>
      <c r="AU258" s="217" t="s">
        <v>81</v>
      </c>
      <c r="AV258" s="13" t="s">
        <v>81</v>
      </c>
      <c r="AW258" s="13" t="s">
        <v>33</v>
      </c>
      <c r="AX258" s="13" t="s">
        <v>71</v>
      </c>
      <c r="AY258" s="217" t="s">
        <v>132</v>
      </c>
    </row>
    <row r="259" spans="1:65" s="14" customFormat="1" ht="11.25">
      <c r="B259" s="218"/>
      <c r="C259" s="219"/>
      <c r="D259" s="208" t="s">
        <v>153</v>
      </c>
      <c r="E259" s="220" t="s">
        <v>19</v>
      </c>
      <c r="F259" s="221" t="s">
        <v>154</v>
      </c>
      <c r="G259" s="219"/>
      <c r="H259" s="222">
        <v>1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153</v>
      </c>
      <c r="AU259" s="228" t="s">
        <v>81</v>
      </c>
      <c r="AV259" s="14" t="s">
        <v>139</v>
      </c>
      <c r="AW259" s="14" t="s">
        <v>33</v>
      </c>
      <c r="AX259" s="14" t="s">
        <v>79</v>
      </c>
      <c r="AY259" s="228" t="s">
        <v>132</v>
      </c>
    </row>
    <row r="260" spans="1:65" s="2" customFormat="1" ht="16.5" customHeight="1">
      <c r="A260" s="35"/>
      <c r="B260" s="36"/>
      <c r="C260" s="188" t="s">
        <v>650</v>
      </c>
      <c r="D260" s="188" t="s">
        <v>135</v>
      </c>
      <c r="E260" s="189" t="s">
        <v>651</v>
      </c>
      <c r="F260" s="190" t="s">
        <v>652</v>
      </c>
      <c r="G260" s="191" t="s">
        <v>346</v>
      </c>
      <c r="H260" s="192">
        <v>5</v>
      </c>
      <c r="I260" s="193"/>
      <c r="J260" s="194">
        <f>ROUND(I260*H260,2)</f>
        <v>0</v>
      </c>
      <c r="K260" s="190" t="s">
        <v>19</v>
      </c>
      <c r="L260" s="40"/>
      <c r="M260" s="195" t="s">
        <v>19</v>
      </c>
      <c r="N260" s="196" t="s">
        <v>42</v>
      </c>
      <c r="O260" s="65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9" t="s">
        <v>139</v>
      </c>
      <c r="AT260" s="199" t="s">
        <v>135</v>
      </c>
      <c r="AU260" s="199" t="s">
        <v>81</v>
      </c>
      <c r="AY260" s="18" t="s">
        <v>132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8" t="s">
        <v>79</v>
      </c>
      <c r="BK260" s="200">
        <f>ROUND(I260*H260,2)</f>
        <v>0</v>
      </c>
      <c r="BL260" s="18" t="s">
        <v>139</v>
      </c>
      <c r="BM260" s="199" t="s">
        <v>653</v>
      </c>
    </row>
    <row r="261" spans="1:65" s="13" customFormat="1" ht="11.25">
      <c r="B261" s="206"/>
      <c r="C261" s="207"/>
      <c r="D261" s="208" t="s">
        <v>153</v>
      </c>
      <c r="E261" s="209" t="s">
        <v>19</v>
      </c>
      <c r="F261" s="210" t="s">
        <v>654</v>
      </c>
      <c r="G261" s="207"/>
      <c r="H261" s="211">
        <v>5</v>
      </c>
      <c r="I261" s="212"/>
      <c r="J261" s="207"/>
      <c r="K261" s="207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153</v>
      </c>
      <c r="AU261" s="217" t="s">
        <v>81</v>
      </c>
      <c r="AV261" s="13" t="s">
        <v>81</v>
      </c>
      <c r="AW261" s="13" t="s">
        <v>33</v>
      </c>
      <c r="AX261" s="13" t="s">
        <v>71</v>
      </c>
      <c r="AY261" s="217" t="s">
        <v>132</v>
      </c>
    </row>
    <row r="262" spans="1:65" s="14" customFormat="1" ht="11.25">
      <c r="B262" s="218"/>
      <c r="C262" s="219"/>
      <c r="D262" s="208" t="s">
        <v>153</v>
      </c>
      <c r="E262" s="220" t="s">
        <v>19</v>
      </c>
      <c r="F262" s="221" t="s">
        <v>154</v>
      </c>
      <c r="G262" s="219"/>
      <c r="H262" s="222">
        <v>5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153</v>
      </c>
      <c r="AU262" s="228" t="s">
        <v>81</v>
      </c>
      <c r="AV262" s="14" t="s">
        <v>139</v>
      </c>
      <c r="AW262" s="14" t="s">
        <v>33</v>
      </c>
      <c r="AX262" s="14" t="s">
        <v>79</v>
      </c>
      <c r="AY262" s="228" t="s">
        <v>132</v>
      </c>
    </row>
    <row r="263" spans="1:65" s="2" customFormat="1" ht="16.5" customHeight="1">
      <c r="A263" s="35"/>
      <c r="B263" s="36"/>
      <c r="C263" s="188" t="s">
        <v>655</v>
      </c>
      <c r="D263" s="188" t="s">
        <v>135</v>
      </c>
      <c r="E263" s="189" t="s">
        <v>656</v>
      </c>
      <c r="F263" s="190" t="s">
        <v>657</v>
      </c>
      <c r="G263" s="191" t="s">
        <v>346</v>
      </c>
      <c r="H263" s="192">
        <v>8</v>
      </c>
      <c r="I263" s="193"/>
      <c r="J263" s="194">
        <f>ROUND(I263*H263,2)</f>
        <v>0</v>
      </c>
      <c r="K263" s="190" t="s">
        <v>19</v>
      </c>
      <c r="L263" s="40"/>
      <c r="M263" s="195" t="s">
        <v>19</v>
      </c>
      <c r="N263" s="196" t="s">
        <v>42</v>
      </c>
      <c r="O263" s="65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9" t="s">
        <v>139</v>
      </c>
      <c r="AT263" s="199" t="s">
        <v>135</v>
      </c>
      <c r="AU263" s="199" t="s">
        <v>81</v>
      </c>
      <c r="AY263" s="18" t="s">
        <v>132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8" t="s">
        <v>79</v>
      </c>
      <c r="BK263" s="200">
        <f>ROUND(I263*H263,2)</f>
        <v>0</v>
      </c>
      <c r="BL263" s="18" t="s">
        <v>139</v>
      </c>
      <c r="BM263" s="199" t="s">
        <v>658</v>
      </c>
    </row>
    <row r="264" spans="1:65" s="13" customFormat="1" ht="11.25">
      <c r="B264" s="206"/>
      <c r="C264" s="207"/>
      <c r="D264" s="208" t="s">
        <v>153</v>
      </c>
      <c r="E264" s="209" t="s">
        <v>19</v>
      </c>
      <c r="F264" s="210" t="s">
        <v>659</v>
      </c>
      <c r="G264" s="207"/>
      <c r="H264" s="211">
        <v>8</v>
      </c>
      <c r="I264" s="212"/>
      <c r="J264" s="207"/>
      <c r="K264" s="207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153</v>
      </c>
      <c r="AU264" s="217" t="s">
        <v>81</v>
      </c>
      <c r="AV264" s="13" t="s">
        <v>81</v>
      </c>
      <c r="AW264" s="13" t="s">
        <v>33</v>
      </c>
      <c r="AX264" s="13" t="s">
        <v>71</v>
      </c>
      <c r="AY264" s="217" t="s">
        <v>132</v>
      </c>
    </row>
    <row r="265" spans="1:65" s="14" customFormat="1" ht="11.25">
      <c r="B265" s="218"/>
      <c r="C265" s="219"/>
      <c r="D265" s="208" t="s">
        <v>153</v>
      </c>
      <c r="E265" s="220" t="s">
        <v>19</v>
      </c>
      <c r="F265" s="221" t="s">
        <v>154</v>
      </c>
      <c r="G265" s="219"/>
      <c r="H265" s="222">
        <v>8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153</v>
      </c>
      <c r="AU265" s="228" t="s">
        <v>81</v>
      </c>
      <c r="AV265" s="14" t="s">
        <v>139</v>
      </c>
      <c r="AW265" s="14" t="s">
        <v>33</v>
      </c>
      <c r="AX265" s="14" t="s">
        <v>79</v>
      </c>
      <c r="AY265" s="228" t="s">
        <v>132</v>
      </c>
    </row>
    <row r="266" spans="1:65" s="2" customFormat="1" ht="16.5" customHeight="1">
      <c r="A266" s="35"/>
      <c r="B266" s="36"/>
      <c r="C266" s="235" t="s">
        <v>660</v>
      </c>
      <c r="D266" s="235" t="s">
        <v>217</v>
      </c>
      <c r="E266" s="236" t="s">
        <v>661</v>
      </c>
      <c r="F266" s="237" t="s">
        <v>662</v>
      </c>
      <c r="G266" s="238" t="s">
        <v>346</v>
      </c>
      <c r="H266" s="239">
        <v>7.1050000000000004</v>
      </c>
      <c r="I266" s="240"/>
      <c r="J266" s="241">
        <f>ROUND(I266*H266,2)</f>
        <v>0</v>
      </c>
      <c r="K266" s="237" t="s">
        <v>19</v>
      </c>
      <c r="L266" s="242"/>
      <c r="M266" s="243" t="s">
        <v>19</v>
      </c>
      <c r="N266" s="244" t="s">
        <v>42</v>
      </c>
      <c r="O266" s="65"/>
      <c r="P266" s="197">
        <f>O266*H266</f>
        <v>0</v>
      </c>
      <c r="Q266" s="197">
        <v>0</v>
      </c>
      <c r="R266" s="197">
        <f>Q266*H266</f>
        <v>0</v>
      </c>
      <c r="S266" s="197">
        <v>0</v>
      </c>
      <c r="T266" s="198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9" t="s">
        <v>208</v>
      </c>
      <c r="AT266" s="199" t="s">
        <v>217</v>
      </c>
      <c r="AU266" s="199" t="s">
        <v>81</v>
      </c>
      <c r="AY266" s="18" t="s">
        <v>132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8" t="s">
        <v>79</v>
      </c>
      <c r="BK266" s="200">
        <f>ROUND(I266*H266,2)</f>
        <v>0</v>
      </c>
      <c r="BL266" s="18" t="s">
        <v>139</v>
      </c>
      <c r="BM266" s="199" t="s">
        <v>663</v>
      </c>
    </row>
    <row r="267" spans="1:65" s="2" customFormat="1" ht="16.5" customHeight="1">
      <c r="A267" s="35"/>
      <c r="B267" s="36"/>
      <c r="C267" s="235" t="s">
        <v>664</v>
      </c>
      <c r="D267" s="235" t="s">
        <v>217</v>
      </c>
      <c r="E267" s="236" t="s">
        <v>665</v>
      </c>
      <c r="F267" s="237" t="s">
        <v>666</v>
      </c>
      <c r="G267" s="238" t="s">
        <v>346</v>
      </c>
      <c r="H267" s="239">
        <v>1.0149999999999999</v>
      </c>
      <c r="I267" s="240"/>
      <c r="J267" s="241">
        <f>ROUND(I267*H267,2)</f>
        <v>0</v>
      </c>
      <c r="K267" s="237" t="s">
        <v>19</v>
      </c>
      <c r="L267" s="242"/>
      <c r="M267" s="243" t="s">
        <v>19</v>
      </c>
      <c r="N267" s="244" t="s">
        <v>42</v>
      </c>
      <c r="O267" s="65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9" t="s">
        <v>208</v>
      </c>
      <c r="AT267" s="199" t="s">
        <v>217</v>
      </c>
      <c r="AU267" s="199" t="s">
        <v>81</v>
      </c>
      <c r="AY267" s="18" t="s">
        <v>132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8" t="s">
        <v>79</v>
      </c>
      <c r="BK267" s="200">
        <f>ROUND(I267*H267,2)</f>
        <v>0</v>
      </c>
      <c r="BL267" s="18" t="s">
        <v>139</v>
      </c>
      <c r="BM267" s="199" t="s">
        <v>667</v>
      </c>
    </row>
    <row r="268" spans="1:65" s="2" customFormat="1" ht="16.5" customHeight="1">
      <c r="A268" s="35"/>
      <c r="B268" s="36"/>
      <c r="C268" s="188" t="s">
        <v>668</v>
      </c>
      <c r="D268" s="188" t="s">
        <v>135</v>
      </c>
      <c r="E268" s="189" t="s">
        <v>669</v>
      </c>
      <c r="F268" s="190" t="s">
        <v>670</v>
      </c>
      <c r="G268" s="191" t="s">
        <v>252</v>
      </c>
      <c r="H268" s="192">
        <v>185.52</v>
      </c>
      <c r="I268" s="193"/>
      <c r="J268" s="194">
        <f>ROUND(I268*H268,2)</f>
        <v>0</v>
      </c>
      <c r="K268" s="190" t="s">
        <v>19</v>
      </c>
      <c r="L268" s="40"/>
      <c r="M268" s="195" t="s">
        <v>19</v>
      </c>
      <c r="N268" s="196" t="s">
        <v>42</v>
      </c>
      <c r="O268" s="65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9" t="s">
        <v>139</v>
      </c>
      <c r="AT268" s="199" t="s">
        <v>135</v>
      </c>
      <c r="AU268" s="199" t="s">
        <v>81</v>
      </c>
      <c r="AY268" s="18" t="s">
        <v>132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8" t="s">
        <v>79</v>
      </c>
      <c r="BK268" s="200">
        <f>ROUND(I268*H268,2)</f>
        <v>0</v>
      </c>
      <c r="BL268" s="18" t="s">
        <v>139</v>
      </c>
      <c r="BM268" s="199" t="s">
        <v>671</v>
      </c>
    </row>
    <row r="269" spans="1:65" s="13" customFormat="1" ht="11.25">
      <c r="B269" s="206"/>
      <c r="C269" s="207"/>
      <c r="D269" s="208" t="s">
        <v>153</v>
      </c>
      <c r="E269" s="209" t="s">
        <v>19</v>
      </c>
      <c r="F269" s="210" t="s">
        <v>672</v>
      </c>
      <c r="G269" s="207"/>
      <c r="H269" s="211">
        <v>185.52</v>
      </c>
      <c r="I269" s="212"/>
      <c r="J269" s="207"/>
      <c r="K269" s="207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153</v>
      </c>
      <c r="AU269" s="217" t="s">
        <v>81</v>
      </c>
      <c r="AV269" s="13" t="s">
        <v>81</v>
      </c>
      <c r="AW269" s="13" t="s">
        <v>33</v>
      </c>
      <c r="AX269" s="13" t="s">
        <v>71</v>
      </c>
      <c r="AY269" s="217" t="s">
        <v>132</v>
      </c>
    </row>
    <row r="270" spans="1:65" s="14" customFormat="1" ht="11.25">
      <c r="B270" s="218"/>
      <c r="C270" s="219"/>
      <c r="D270" s="208" t="s">
        <v>153</v>
      </c>
      <c r="E270" s="220" t="s">
        <v>19</v>
      </c>
      <c r="F270" s="221" t="s">
        <v>154</v>
      </c>
      <c r="G270" s="219"/>
      <c r="H270" s="222">
        <v>185.52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153</v>
      </c>
      <c r="AU270" s="228" t="s">
        <v>81</v>
      </c>
      <c r="AV270" s="14" t="s">
        <v>139</v>
      </c>
      <c r="AW270" s="14" t="s">
        <v>33</v>
      </c>
      <c r="AX270" s="14" t="s">
        <v>79</v>
      </c>
      <c r="AY270" s="228" t="s">
        <v>132</v>
      </c>
    </row>
    <row r="271" spans="1:65" s="2" customFormat="1" ht="16.5" customHeight="1">
      <c r="A271" s="35"/>
      <c r="B271" s="36"/>
      <c r="C271" s="235" t="s">
        <v>673</v>
      </c>
      <c r="D271" s="235" t="s">
        <v>217</v>
      </c>
      <c r="E271" s="236" t="s">
        <v>674</v>
      </c>
      <c r="F271" s="237" t="s">
        <v>675</v>
      </c>
      <c r="G271" s="238" t="s">
        <v>346</v>
      </c>
      <c r="H271" s="239">
        <v>37.661000000000001</v>
      </c>
      <c r="I271" s="240"/>
      <c r="J271" s="241">
        <f>ROUND(I271*H271,2)</f>
        <v>0</v>
      </c>
      <c r="K271" s="237" t="s">
        <v>19</v>
      </c>
      <c r="L271" s="242"/>
      <c r="M271" s="243" t="s">
        <v>19</v>
      </c>
      <c r="N271" s="244" t="s">
        <v>42</v>
      </c>
      <c r="O271" s="65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9" t="s">
        <v>208</v>
      </c>
      <c r="AT271" s="199" t="s">
        <v>217</v>
      </c>
      <c r="AU271" s="199" t="s">
        <v>81</v>
      </c>
      <c r="AY271" s="18" t="s">
        <v>132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8" t="s">
        <v>79</v>
      </c>
      <c r="BK271" s="200">
        <f>ROUND(I271*H271,2)</f>
        <v>0</v>
      </c>
      <c r="BL271" s="18" t="s">
        <v>139</v>
      </c>
      <c r="BM271" s="199" t="s">
        <v>676</v>
      </c>
    </row>
    <row r="272" spans="1:65" s="13" customFormat="1" ht="11.25">
      <c r="B272" s="206"/>
      <c r="C272" s="207"/>
      <c r="D272" s="208" t="s">
        <v>153</v>
      </c>
      <c r="E272" s="209" t="s">
        <v>19</v>
      </c>
      <c r="F272" s="210" t="s">
        <v>677</v>
      </c>
      <c r="G272" s="207"/>
      <c r="H272" s="211">
        <v>37.661000000000001</v>
      </c>
      <c r="I272" s="212"/>
      <c r="J272" s="207"/>
      <c r="K272" s="207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153</v>
      </c>
      <c r="AU272" s="217" t="s">
        <v>81</v>
      </c>
      <c r="AV272" s="13" t="s">
        <v>81</v>
      </c>
      <c r="AW272" s="13" t="s">
        <v>33</v>
      </c>
      <c r="AX272" s="13" t="s">
        <v>71</v>
      </c>
      <c r="AY272" s="217" t="s">
        <v>132</v>
      </c>
    </row>
    <row r="273" spans="1:65" s="14" customFormat="1" ht="11.25">
      <c r="B273" s="218"/>
      <c r="C273" s="219"/>
      <c r="D273" s="208" t="s">
        <v>153</v>
      </c>
      <c r="E273" s="220" t="s">
        <v>19</v>
      </c>
      <c r="F273" s="221" t="s">
        <v>154</v>
      </c>
      <c r="G273" s="219"/>
      <c r="H273" s="222">
        <v>37.661000000000001</v>
      </c>
      <c r="I273" s="223"/>
      <c r="J273" s="219"/>
      <c r="K273" s="219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153</v>
      </c>
      <c r="AU273" s="228" t="s">
        <v>81</v>
      </c>
      <c r="AV273" s="14" t="s">
        <v>139</v>
      </c>
      <c r="AW273" s="14" t="s">
        <v>33</v>
      </c>
      <c r="AX273" s="14" t="s">
        <v>79</v>
      </c>
      <c r="AY273" s="228" t="s">
        <v>132</v>
      </c>
    </row>
    <row r="274" spans="1:65" s="2" customFormat="1" ht="16.5" customHeight="1">
      <c r="A274" s="35"/>
      <c r="B274" s="36"/>
      <c r="C274" s="188" t="s">
        <v>678</v>
      </c>
      <c r="D274" s="188" t="s">
        <v>135</v>
      </c>
      <c r="E274" s="189" t="s">
        <v>679</v>
      </c>
      <c r="F274" s="190" t="s">
        <v>680</v>
      </c>
      <c r="G274" s="191" t="s">
        <v>252</v>
      </c>
      <c r="H274" s="192">
        <v>22.6</v>
      </c>
      <c r="I274" s="193"/>
      <c r="J274" s="194">
        <f>ROUND(I274*H274,2)</f>
        <v>0</v>
      </c>
      <c r="K274" s="190" t="s">
        <v>19</v>
      </c>
      <c r="L274" s="40"/>
      <c r="M274" s="195" t="s">
        <v>19</v>
      </c>
      <c r="N274" s="196" t="s">
        <v>42</v>
      </c>
      <c r="O274" s="65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9" t="s">
        <v>139</v>
      </c>
      <c r="AT274" s="199" t="s">
        <v>135</v>
      </c>
      <c r="AU274" s="199" t="s">
        <v>81</v>
      </c>
      <c r="AY274" s="18" t="s">
        <v>132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8" t="s">
        <v>79</v>
      </c>
      <c r="BK274" s="200">
        <f>ROUND(I274*H274,2)</f>
        <v>0</v>
      </c>
      <c r="BL274" s="18" t="s">
        <v>139</v>
      </c>
      <c r="BM274" s="199" t="s">
        <v>681</v>
      </c>
    </row>
    <row r="275" spans="1:65" s="13" customFormat="1" ht="11.25">
      <c r="B275" s="206"/>
      <c r="C275" s="207"/>
      <c r="D275" s="208" t="s">
        <v>153</v>
      </c>
      <c r="E275" s="209" t="s">
        <v>19</v>
      </c>
      <c r="F275" s="210" t="s">
        <v>682</v>
      </c>
      <c r="G275" s="207"/>
      <c r="H275" s="211">
        <v>22.6</v>
      </c>
      <c r="I275" s="212"/>
      <c r="J275" s="207"/>
      <c r="K275" s="207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153</v>
      </c>
      <c r="AU275" s="217" t="s">
        <v>81</v>
      </c>
      <c r="AV275" s="13" t="s">
        <v>81</v>
      </c>
      <c r="AW275" s="13" t="s">
        <v>33</v>
      </c>
      <c r="AX275" s="13" t="s">
        <v>71</v>
      </c>
      <c r="AY275" s="217" t="s">
        <v>132</v>
      </c>
    </row>
    <row r="276" spans="1:65" s="14" customFormat="1" ht="11.25">
      <c r="B276" s="218"/>
      <c r="C276" s="219"/>
      <c r="D276" s="208" t="s">
        <v>153</v>
      </c>
      <c r="E276" s="220" t="s">
        <v>19</v>
      </c>
      <c r="F276" s="221" t="s">
        <v>154</v>
      </c>
      <c r="G276" s="219"/>
      <c r="H276" s="222">
        <v>22.6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153</v>
      </c>
      <c r="AU276" s="228" t="s">
        <v>81</v>
      </c>
      <c r="AV276" s="14" t="s">
        <v>139</v>
      </c>
      <c r="AW276" s="14" t="s">
        <v>33</v>
      </c>
      <c r="AX276" s="14" t="s">
        <v>79</v>
      </c>
      <c r="AY276" s="228" t="s">
        <v>132</v>
      </c>
    </row>
    <row r="277" spans="1:65" s="2" customFormat="1" ht="16.5" customHeight="1">
      <c r="A277" s="35"/>
      <c r="B277" s="36"/>
      <c r="C277" s="235" t="s">
        <v>683</v>
      </c>
      <c r="D277" s="235" t="s">
        <v>217</v>
      </c>
      <c r="E277" s="236" t="s">
        <v>684</v>
      </c>
      <c r="F277" s="237" t="s">
        <v>685</v>
      </c>
      <c r="G277" s="238" t="s">
        <v>346</v>
      </c>
      <c r="H277" s="239">
        <v>4.5880000000000001</v>
      </c>
      <c r="I277" s="240"/>
      <c r="J277" s="241">
        <f>ROUND(I277*H277,2)</f>
        <v>0</v>
      </c>
      <c r="K277" s="237" t="s">
        <v>19</v>
      </c>
      <c r="L277" s="242"/>
      <c r="M277" s="243" t="s">
        <v>19</v>
      </c>
      <c r="N277" s="244" t="s">
        <v>42</v>
      </c>
      <c r="O277" s="65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9" t="s">
        <v>208</v>
      </c>
      <c r="AT277" s="199" t="s">
        <v>217</v>
      </c>
      <c r="AU277" s="199" t="s">
        <v>81</v>
      </c>
      <c r="AY277" s="18" t="s">
        <v>132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8" t="s">
        <v>79</v>
      </c>
      <c r="BK277" s="200">
        <f>ROUND(I277*H277,2)</f>
        <v>0</v>
      </c>
      <c r="BL277" s="18" t="s">
        <v>139</v>
      </c>
      <c r="BM277" s="199" t="s">
        <v>686</v>
      </c>
    </row>
    <row r="278" spans="1:65" s="13" customFormat="1" ht="11.25">
      <c r="B278" s="206"/>
      <c r="C278" s="207"/>
      <c r="D278" s="208" t="s">
        <v>153</v>
      </c>
      <c r="E278" s="209" t="s">
        <v>19</v>
      </c>
      <c r="F278" s="210" t="s">
        <v>687</v>
      </c>
      <c r="G278" s="207"/>
      <c r="H278" s="211">
        <v>4.5880000000000001</v>
      </c>
      <c r="I278" s="212"/>
      <c r="J278" s="207"/>
      <c r="K278" s="207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153</v>
      </c>
      <c r="AU278" s="217" t="s">
        <v>81</v>
      </c>
      <c r="AV278" s="13" t="s">
        <v>81</v>
      </c>
      <c r="AW278" s="13" t="s">
        <v>33</v>
      </c>
      <c r="AX278" s="13" t="s">
        <v>71</v>
      </c>
      <c r="AY278" s="217" t="s">
        <v>132</v>
      </c>
    </row>
    <row r="279" spans="1:65" s="14" customFormat="1" ht="11.25">
      <c r="B279" s="218"/>
      <c r="C279" s="219"/>
      <c r="D279" s="208" t="s">
        <v>153</v>
      </c>
      <c r="E279" s="220" t="s">
        <v>19</v>
      </c>
      <c r="F279" s="221" t="s">
        <v>154</v>
      </c>
      <c r="G279" s="219"/>
      <c r="H279" s="222">
        <v>4.5880000000000001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153</v>
      </c>
      <c r="AU279" s="228" t="s">
        <v>81</v>
      </c>
      <c r="AV279" s="14" t="s">
        <v>139</v>
      </c>
      <c r="AW279" s="14" t="s">
        <v>33</v>
      </c>
      <c r="AX279" s="14" t="s">
        <v>79</v>
      </c>
      <c r="AY279" s="228" t="s">
        <v>132</v>
      </c>
    </row>
    <row r="280" spans="1:65" s="2" customFormat="1" ht="16.5" customHeight="1">
      <c r="A280" s="35"/>
      <c r="B280" s="36"/>
      <c r="C280" s="188" t="s">
        <v>688</v>
      </c>
      <c r="D280" s="188" t="s">
        <v>135</v>
      </c>
      <c r="E280" s="189" t="s">
        <v>689</v>
      </c>
      <c r="F280" s="190" t="s">
        <v>690</v>
      </c>
      <c r="G280" s="191" t="s">
        <v>252</v>
      </c>
      <c r="H280" s="192">
        <v>2.6</v>
      </c>
      <c r="I280" s="193"/>
      <c r="J280" s="194">
        <f>ROUND(I280*H280,2)</f>
        <v>0</v>
      </c>
      <c r="K280" s="190" t="s">
        <v>19</v>
      </c>
      <c r="L280" s="40"/>
      <c r="M280" s="195" t="s">
        <v>19</v>
      </c>
      <c r="N280" s="196" t="s">
        <v>42</v>
      </c>
      <c r="O280" s="65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9" t="s">
        <v>139</v>
      </c>
      <c r="AT280" s="199" t="s">
        <v>135</v>
      </c>
      <c r="AU280" s="199" t="s">
        <v>81</v>
      </c>
      <c r="AY280" s="18" t="s">
        <v>132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8" t="s">
        <v>79</v>
      </c>
      <c r="BK280" s="200">
        <f>ROUND(I280*H280,2)</f>
        <v>0</v>
      </c>
      <c r="BL280" s="18" t="s">
        <v>139</v>
      </c>
      <c r="BM280" s="199" t="s">
        <v>691</v>
      </c>
    </row>
    <row r="281" spans="1:65" s="13" customFormat="1" ht="11.25">
      <c r="B281" s="206"/>
      <c r="C281" s="207"/>
      <c r="D281" s="208" t="s">
        <v>153</v>
      </c>
      <c r="E281" s="209" t="s">
        <v>19</v>
      </c>
      <c r="F281" s="210" t="s">
        <v>692</v>
      </c>
      <c r="G281" s="207"/>
      <c r="H281" s="211">
        <v>2.6</v>
      </c>
      <c r="I281" s="212"/>
      <c r="J281" s="207"/>
      <c r="K281" s="207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153</v>
      </c>
      <c r="AU281" s="217" t="s">
        <v>81</v>
      </c>
      <c r="AV281" s="13" t="s">
        <v>81</v>
      </c>
      <c r="AW281" s="13" t="s">
        <v>33</v>
      </c>
      <c r="AX281" s="13" t="s">
        <v>71</v>
      </c>
      <c r="AY281" s="217" t="s">
        <v>132</v>
      </c>
    </row>
    <row r="282" spans="1:65" s="14" customFormat="1" ht="11.25">
      <c r="B282" s="218"/>
      <c r="C282" s="219"/>
      <c r="D282" s="208" t="s">
        <v>153</v>
      </c>
      <c r="E282" s="220" t="s">
        <v>19</v>
      </c>
      <c r="F282" s="221" t="s">
        <v>154</v>
      </c>
      <c r="G282" s="219"/>
      <c r="H282" s="222">
        <v>2.6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153</v>
      </c>
      <c r="AU282" s="228" t="s">
        <v>81</v>
      </c>
      <c r="AV282" s="14" t="s">
        <v>139</v>
      </c>
      <c r="AW282" s="14" t="s">
        <v>33</v>
      </c>
      <c r="AX282" s="14" t="s">
        <v>79</v>
      </c>
      <c r="AY282" s="228" t="s">
        <v>132</v>
      </c>
    </row>
    <row r="283" spans="1:65" s="2" customFormat="1" ht="16.5" customHeight="1">
      <c r="A283" s="35"/>
      <c r="B283" s="36"/>
      <c r="C283" s="235" t="s">
        <v>693</v>
      </c>
      <c r="D283" s="235" t="s">
        <v>217</v>
      </c>
      <c r="E283" s="236" t="s">
        <v>694</v>
      </c>
      <c r="F283" s="237" t="s">
        <v>695</v>
      </c>
      <c r="G283" s="238" t="s">
        <v>346</v>
      </c>
      <c r="H283" s="239">
        <v>0.51200000000000001</v>
      </c>
      <c r="I283" s="240"/>
      <c r="J283" s="241">
        <f>ROUND(I283*H283,2)</f>
        <v>0</v>
      </c>
      <c r="K283" s="237" t="s">
        <v>19</v>
      </c>
      <c r="L283" s="242"/>
      <c r="M283" s="243" t="s">
        <v>19</v>
      </c>
      <c r="N283" s="244" t="s">
        <v>42</v>
      </c>
      <c r="O283" s="65"/>
      <c r="P283" s="197">
        <f>O283*H283</f>
        <v>0</v>
      </c>
      <c r="Q283" s="197">
        <v>0</v>
      </c>
      <c r="R283" s="197">
        <f>Q283*H283</f>
        <v>0</v>
      </c>
      <c r="S283" s="197">
        <v>0</v>
      </c>
      <c r="T283" s="198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9" t="s">
        <v>208</v>
      </c>
      <c r="AT283" s="199" t="s">
        <v>217</v>
      </c>
      <c r="AU283" s="199" t="s">
        <v>81</v>
      </c>
      <c r="AY283" s="18" t="s">
        <v>132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8" t="s">
        <v>79</v>
      </c>
      <c r="BK283" s="200">
        <f>ROUND(I283*H283,2)</f>
        <v>0</v>
      </c>
      <c r="BL283" s="18" t="s">
        <v>139</v>
      </c>
      <c r="BM283" s="199" t="s">
        <v>696</v>
      </c>
    </row>
    <row r="284" spans="1:65" s="13" customFormat="1" ht="11.25">
      <c r="B284" s="206"/>
      <c r="C284" s="207"/>
      <c r="D284" s="208" t="s">
        <v>153</v>
      </c>
      <c r="E284" s="209" t="s">
        <v>19</v>
      </c>
      <c r="F284" s="210" t="s">
        <v>697</v>
      </c>
      <c r="G284" s="207"/>
      <c r="H284" s="211">
        <v>0.51200000000000001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153</v>
      </c>
      <c r="AU284" s="217" t="s">
        <v>81</v>
      </c>
      <c r="AV284" s="13" t="s">
        <v>81</v>
      </c>
      <c r="AW284" s="13" t="s">
        <v>33</v>
      </c>
      <c r="AX284" s="13" t="s">
        <v>71</v>
      </c>
      <c r="AY284" s="217" t="s">
        <v>132</v>
      </c>
    </row>
    <row r="285" spans="1:65" s="14" customFormat="1" ht="11.25">
      <c r="B285" s="218"/>
      <c r="C285" s="219"/>
      <c r="D285" s="208" t="s">
        <v>153</v>
      </c>
      <c r="E285" s="220" t="s">
        <v>19</v>
      </c>
      <c r="F285" s="221" t="s">
        <v>154</v>
      </c>
      <c r="G285" s="219"/>
      <c r="H285" s="222">
        <v>0.51200000000000001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153</v>
      </c>
      <c r="AU285" s="228" t="s">
        <v>81</v>
      </c>
      <c r="AV285" s="14" t="s">
        <v>139</v>
      </c>
      <c r="AW285" s="14" t="s">
        <v>33</v>
      </c>
      <c r="AX285" s="14" t="s">
        <v>79</v>
      </c>
      <c r="AY285" s="228" t="s">
        <v>132</v>
      </c>
    </row>
    <row r="286" spans="1:65" s="2" customFormat="1" ht="16.5" customHeight="1">
      <c r="A286" s="35"/>
      <c r="B286" s="36"/>
      <c r="C286" s="188" t="s">
        <v>698</v>
      </c>
      <c r="D286" s="188" t="s">
        <v>135</v>
      </c>
      <c r="E286" s="189" t="s">
        <v>699</v>
      </c>
      <c r="F286" s="190" t="s">
        <v>700</v>
      </c>
      <c r="G286" s="191" t="s">
        <v>346</v>
      </c>
      <c r="H286" s="192">
        <v>20</v>
      </c>
      <c r="I286" s="193"/>
      <c r="J286" s="194">
        <f>ROUND(I286*H286,2)</f>
        <v>0</v>
      </c>
      <c r="K286" s="190" t="s">
        <v>19</v>
      </c>
      <c r="L286" s="40"/>
      <c r="M286" s="195" t="s">
        <v>19</v>
      </c>
      <c r="N286" s="196" t="s">
        <v>42</v>
      </c>
      <c r="O286" s="65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9" t="s">
        <v>139</v>
      </c>
      <c r="AT286" s="199" t="s">
        <v>135</v>
      </c>
      <c r="AU286" s="199" t="s">
        <v>81</v>
      </c>
      <c r="AY286" s="18" t="s">
        <v>132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8" t="s">
        <v>79</v>
      </c>
      <c r="BK286" s="200">
        <f>ROUND(I286*H286,2)</f>
        <v>0</v>
      </c>
      <c r="BL286" s="18" t="s">
        <v>139</v>
      </c>
      <c r="BM286" s="199" t="s">
        <v>701</v>
      </c>
    </row>
    <row r="287" spans="1:65" s="13" customFormat="1" ht="11.25">
      <c r="B287" s="206"/>
      <c r="C287" s="207"/>
      <c r="D287" s="208" t="s">
        <v>153</v>
      </c>
      <c r="E287" s="209" t="s">
        <v>19</v>
      </c>
      <c r="F287" s="210" t="s">
        <v>702</v>
      </c>
      <c r="G287" s="207"/>
      <c r="H287" s="211">
        <v>20</v>
      </c>
      <c r="I287" s="212"/>
      <c r="J287" s="207"/>
      <c r="K287" s="207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153</v>
      </c>
      <c r="AU287" s="217" t="s">
        <v>81</v>
      </c>
      <c r="AV287" s="13" t="s">
        <v>81</v>
      </c>
      <c r="AW287" s="13" t="s">
        <v>33</v>
      </c>
      <c r="AX287" s="13" t="s">
        <v>71</v>
      </c>
      <c r="AY287" s="217" t="s">
        <v>132</v>
      </c>
    </row>
    <row r="288" spans="1:65" s="14" customFormat="1" ht="11.25">
      <c r="B288" s="218"/>
      <c r="C288" s="219"/>
      <c r="D288" s="208" t="s">
        <v>153</v>
      </c>
      <c r="E288" s="220" t="s">
        <v>19</v>
      </c>
      <c r="F288" s="221" t="s">
        <v>154</v>
      </c>
      <c r="G288" s="219"/>
      <c r="H288" s="222">
        <v>20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153</v>
      </c>
      <c r="AU288" s="228" t="s">
        <v>81</v>
      </c>
      <c r="AV288" s="14" t="s">
        <v>139</v>
      </c>
      <c r="AW288" s="14" t="s">
        <v>33</v>
      </c>
      <c r="AX288" s="14" t="s">
        <v>79</v>
      </c>
      <c r="AY288" s="228" t="s">
        <v>132</v>
      </c>
    </row>
    <row r="289" spans="1:65" s="2" customFormat="1" ht="16.5" customHeight="1">
      <c r="A289" s="35"/>
      <c r="B289" s="36"/>
      <c r="C289" s="235" t="s">
        <v>703</v>
      </c>
      <c r="D289" s="235" t="s">
        <v>217</v>
      </c>
      <c r="E289" s="236" t="s">
        <v>704</v>
      </c>
      <c r="F289" s="237" t="s">
        <v>705</v>
      </c>
      <c r="G289" s="238" t="s">
        <v>346</v>
      </c>
      <c r="H289" s="239">
        <v>14</v>
      </c>
      <c r="I289" s="240"/>
      <c r="J289" s="241">
        <f>ROUND(I289*H289,2)</f>
        <v>0</v>
      </c>
      <c r="K289" s="237" t="s">
        <v>19</v>
      </c>
      <c r="L289" s="242"/>
      <c r="M289" s="243" t="s">
        <v>19</v>
      </c>
      <c r="N289" s="244" t="s">
        <v>42</v>
      </c>
      <c r="O289" s="65"/>
      <c r="P289" s="197">
        <f>O289*H289</f>
        <v>0</v>
      </c>
      <c r="Q289" s="197">
        <v>0</v>
      </c>
      <c r="R289" s="197">
        <f>Q289*H289</f>
        <v>0</v>
      </c>
      <c r="S289" s="197">
        <v>0</v>
      </c>
      <c r="T289" s="198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9" t="s">
        <v>208</v>
      </c>
      <c r="AT289" s="199" t="s">
        <v>217</v>
      </c>
      <c r="AU289" s="199" t="s">
        <v>81</v>
      </c>
      <c r="AY289" s="18" t="s">
        <v>132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8" t="s">
        <v>79</v>
      </c>
      <c r="BK289" s="200">
        <f>ROUND(I289*H289,2)</f>
        <v>0</v>
      </c>
      <c r="BL289" s="18" t="s">
        <v>139</v>
      </c>
      <c r="BM289" s="199" t="s">
        <v>706</v>
      </c>
    </row>
    <row r="290" spans="1:65" s="13" customFormat="1" ht="11.25">
      <c r="B290" s="206"/>
      <c r="C290" s="207"/>
      <c r="D290" s="208" t="s">
        <v>153</v>
      </c>
      <c r="E290" s="209" t="s">
        <v>19</v>
      </c>
      <c r="F290" s="210" t="s">
        <v>235</v>
      </c>
      <c r="G290" s="207"/>
      <c r="H290" s="211">
        <v>14</v>
      </c>
      <c r="I290" s="212"/>
      <c r="J290" s="207"/>
      <c r="K290" s="207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153</v>
      </c>
      <c r="AU290" s="217" t="s">
        <v>81</v>
      </c>
      <c r="AV290" s="13" t="s">
        <v>81</v>
      </c>
      <c r="AW290" s="13" t="s">
        <v>33</v>
      </c>
      <c r="AX290" s="13" t="s">
        <v>71</v>
      </c>
      <c r="AY290" s="217" t="s">
        <v>132</v>
      </c>
    </row>
    <row r="291" spans="1:65" s="14" customFormat="1" ht="11.25">
      <c r="B291" s="218"/>
      <c r="C291" s="219"/>
      <c r="D291" s="208" t="s">
        <v>153</v>
      </c>
      <c r="E291" s="220" t="s">
        <v>19</v>
      </c>
      <c r="F291" s="221" t="s">
        <v>154</v>
      </c>
      <c r="G291" s="219"/>
      <c r="H291" s="222">
        <v>14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153</v>
      </c>
      <c r="AU291" s="228" t="s">
        <v>81</v>
      </c>
      <c r="AV291" s="14" t="s">
        <v>139</v>
      </c>
      <c r="AW291" s="14" t="s">
        <v>33</v>
      </c>
      <c r="AX291" s="14" t="s">
        <v>79</v>
      </c>
      <c r="AY291" s="228" t="s">
        <v>132</v>
      </c>
    </row>
    <row r="292" spans="1:65" s="2" customFormat="1" ht="16.5" customHeight="1">
      <c r="A292" s="35"/>
      <c r="B292" s="36"/>
      <c r="C292" s="235" t="s">
        <v>707</v>
      </c>
      <c r="D292" s="235" t="s">
        <v>217</v>
      </c>
      <c r="E292" s="236" t="s">
        <v>708</v>
      </c>
      <c r="F292" s="237" t="s">
        <v>709</v>
      </c>
      <c r="G292" s="238" t="s">
        <v>346</v>
      </c>
      <c r="H292" s="239">
        <v>4</v>
      </c>
      <c r="I292" s="240"/>
      <c r="J292" s="241">
        <f>ROUND(I292*H292,2)</f>
        <v>0</v>
      </c>
      <c r="K292" s="237" t="s">
        <v>19</v>
      </c>
      <c r="L292" s="242"/>
      <c r="M292" s="243" t="s">
        <v>19</v>
      </c>
      <c r="N292" s="244" t="s">
        <v>42</v>
      </c>
      <c r="O292" s="65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9" t="s">
        <v>208</v>
      </c>
      <c r="AT292" s="199" t="s">
        <v>217</v>
      </c>
      <c r="AU292" s="199" t="s">
        <v>81</v>
      </c>
      <c r="AY292" s="18" t="s">
        <v>132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8" t="s">
        <v>79</v>
      </c>
      <c r="BK292" s="200">
        <f>ROUND(I292*H292,2)</f>
        <v>0</v>
      </c>
      <c r="BL292" s="18" t="s">
        <v>139</v>
      </c>
      <c r="BM292" s="199" t="s">
        <v>710</v>
      </c>
    </row>
    <row r="293" spans="1:65" s="13" customFormat="1" ht="11.25">
      <c r="B293" s="206"/>
      <c r="C293" s="207"/>
      <c r="D293" s="208" t="s">
        <v>153</v>
      </c>
      <c r="E293" s="209" t="s">
        <v>19</v>
      </c>
      <c r="F293" s="210" t="s">
        <v>139</v>
      </c>
      <c r="G293" s="207"/>
      <c r="H293" s="211">
        <v>4</v>
      </c>
      <c r="I293" s="212"/>
      <c r="J293" s="207"/>
      <c r="K293" s="207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153</v>
      </c>
      <c r="AU293" s="217" t="s">
        <v>81</v>
      </c>
      <c r="AV293" s="13" t="s">
        <v>81</v>
      </c>
      <c r="AW293" s="13" t="s">
        <v>33</v>
      </c>
      <c r="AX293" s="13" t="s">
        <v>71</v>
      </c>
      <c r="AY293" s="217" t="s">
        <v>132</v>
      </c>
    </row>
    <row r="294" spans="1:65" s="14" customFormat="1" ht="11.25">
      <c r="B294" s="218"/>
      <c r="C294" s="219"/>
      <c r="D294" s="208" t="s">
        <v>153</v>
      </c>
      <c r="E294" s="220" t="s">
        <v>19</v>
      </c>
      <c r="F294" s="221" t="s">
        <v>154</v>
      </c>
      <c r="G294" s="219"/>
      <c r="H294" s="222">
        <v>4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153</v>
      </c>
      <c r="AU294" s="228" t="s">
        <v>81</v>
      </c>
      <c r="AV294" s="14" t="s">
        <v>139</v>
      </c>
      <c r="AW294" s="14" t="s">
        <v>33</v>
      </c>
      <c r="AX294" s="14" t="s">
        <v>79</v>
      </c>
      <c r="AY294" s="228" t="s">
        <v>132</v>
      </c>
    </row>
    <row r="295" spans="1:65" s="2" customFormat="1" ht="16.5" customHeight="1">
      <c r="A295" s="35"/>
      <c r="B295" s="36"/>
      <c r="C295" s="235" t="s">
        <v>711</v>
      </c>
      <c r="D295" s="235" t="s">
        <v>217</v>
      </c>
      <c r="E295" s="236" t="s">
        <v>712</v>
      </c>
      <c r="F295" s="237" t="s">
        <v>713</v>
      </c>
      <c r="G295" s="238" t="s">
        <v>346</v>
      </c>
      <c r="H295" s="239">
        <v>2</v>
      </c>
      <c r="I295" s="240"/>
      <c r="J295" s="241">
        <f>ROUND(I295*H295,2)</f>
        <v>0</v>
      </c>
      <c r="K295" s="237" t="s">
        <v>19</v>
      </c>
      <c r="L295" s="242"/>
      <c r="M295" s="243" t="s">
        <v>19</v>
      </c>
      <c r="N295" s="244" t="s">
        <v>42</v>
      </c>
      <c r="O295" s="65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9" t="s">
        <v>208</v>
      </c>
      <c r="AT295" s="199" t="s">
        <v>217</v>
      </c>
      <c r="AU295" s="199" t="s">
        <v>81</v>
      </c>
      <c r="AY295" s="18" t="s">
        <v>132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8" t="s">
        <v>79</v>
      </c>
      <c r="BK295" s="200">
        <f>ROUND(I295*H295,2)</f>
        <v>0</v>
      </c>
      <c r="BL295" s="18" t="s">
        <v>139</v>
      </c>
      <c r="BM295" s="199" t="s">
        <v>714</v>
      </c>
    </row>
    <row r="296" spans="1:65" s="13" customFormat="1" ht="11.25">
      <c r="B296" s="206"/>
      <c r="C296" s="207"/>
      <c r="D296" s="208" t="s">
        <v>153</v>
      </c>
      <c r="E296" s="209" t="s">
        <v>19</v>
      </c>
      <c r="F296" s="210" t="s">
        <v>81</v>
      </c>
      <c r="G296" s="207"/>
      <c r="H296" s="211">
        <v>2</v>
      </c>
      <c r="I296" s="212"/>
      <c r="J296" s="207"/>
      <c r="K296" s="207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153</v>
      </c>
      <c r="AU296" s="217" t="s">
        <v>81</v>
      </c>
      <c r="AV296" s="13" t="s">
        <v>81</v>
      </c>
      <c r="AW296" s="13" t="s">
        <v>33</v>
      </c>
      <c r="AX296" s="13" t="s">
        <v>71</v>
      </c>
      <c r="AY296" s="217" t="s">
        <v>132</v>
      </c>
    </row>
    <row r="297" spans="1:65" s="14" customFormat="1" ht="11.25">
      <c r="B297" s="218"/>
      <c r="C297" s="219"/>
      <c r="D297" s="208" t="s">
        <v>153</v>
      </c>
      <c r="E297" s="220" t="s">
        <v>19</v>
      </c>
      <c r="F297" s="221" t="s">
        <v>154</v>
      </c>
      <c r="G297" s="219"/>
      <c r="H297" s="222">
        <v>2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153</v>
      </c>
      <c r="AU297" s="228" t="s">
        <v>81</v>
      </c>
      <c r="AV297" s="14" t="s">
        <v>139</v>
      </c>
      <c r="AW297" s="14" t="s">
        <v>33</v>
      </c>
      <c r="AX297" s="14" t="s">
        <v>79</v>
      </c>
      <c r="AY297" s="228" t="s">
        <v>132</v>
      </c>
    </row>
    <row r="298" spans="1:65" s="2" customFormat="1" ht="16.5" customHeight="1">
      <c r="A298" s="35"/>
      <c r="B298" s="36"/>
      <c r="C298" s="188" t="s">
        <v>715</v>
      </c>
      <c r="D298" s="188" t="s">
        <v>135</v>
      </c>
      <c r="E298" s="189" t="s">
        <v>716</v>
      </c>
      <c r="F298" s="190" t="s">
        <v>717</v>
      </c>
      <c r="G298" s="191" t="s">
        <v>346</v>
      </c>
      <c r="H298" s="192">
        <v>8</v>
      </c>
      <c r="I298" s="193"/>
      <c r="J298" s="194">
        <f>ROUND(I298*H298,2)</f>
        <v>0</v>
      </c>
      <c r="K298" s="190" t="s">
        <v>19</v>
      </c>
      <c r="L298" s="40"/>
      <c r="M298" s="195" t="s">
        <v>19</v>
      </c>
      <c r="N298" s="196" t="s">
        <v>42</v>
      </c>
      <c r="O298" s="65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9" t="s">
        <v>139</v>
      </c>
      <c r="AT298" s="199" t="s">
        <v>135</v>
      </c>
      <c r="AU298" s="199" t="s">
        <v>81</v>
      </c>
      <c r="AY298" s="18" t="s">
        <v>132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8" t="s">
        <v>79</v>
      </c>
      <c r="BK298" s="200">
        <f>ROUND(I298*H298,2)</f>
        <v>0</v>
      </c>
      <c r="BL298" s="18" t="s">
        <v>139</v>
      </c>
      <c r="BM298" s="199" t="s">
        <v>718</v>
      </c>
    </row>
    <row r="299" spans="1:65" s="13" customFormat="1" ht="11.25">
      <c r="B299" s="206"/>
      <c r="C299" s="207"/>
      <c r="D299" s="208" t="s">
        <v>153</v>
      </c>
      <c r="E299" s="209" t="s">
        <v>19</v>
      </c>
      <c r="F299" s="210" t="s">
        <v>719</v>
      </c>
      <c r="G299" s="207"/>
      <c r="H299" s="211">
        <v>8</v>
      </c>
      <c r="I299" s="212"/>
      <c r="J299" s="207"/>
      <c r="K299" s="207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153</v>
      </c>
      <c r="AU299" s="217" t="s">
        <v>81</v>
      </c>
      <c r="AV299" s="13" t="s">
        <v>81</v>
      </c>
      <c r="AW299" s="13" t="s">
        <v>33</v>
      </c>
      <c r="AX299" s="13" t="s">
        <v>71</v>
      </c>
      <c r="AY299" s="217" t="s">
        <v>132</v>
      </c>
    </row>
    <row r="300" spans="1:65" s="14" customFormat="1" ht="11.25">
      <c r="B300" s="218"/>
      <c r="C300" s="219"/>
      <c r="D300" s="208" t="s">
        <v>153</v>
      </c>
      <c r="E300" s="220" t="s">
        <v>19</v>
      </c>
      <c r="F300" s="221" t="s">
        <v>154</v>
      </c>
      <c r="G300" s="219"/>
      <c r="H300" s="222">
        <v>8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153</v>
      </c>
      <c r="AU300" s="228" t="s">
        <v>81</v>
      </c>
      <c r="AV300" s="14" t="s">
        <v>139</v>
      </c>
      <c r="AW300" s="14" t="s">
        <v>33</v>
      </c>
      <c r="AX300" s="14" t="s">
        <v>79</v>
      </c>
      <c r="AY300" s="228" t="s">
        <v>132</v>
      </c>
    </row>
    <row r="301" spans="1:65" s="2" customFormat="1" ht="16.5" customHeight="1">
      <c r="A301" s="35"/>
      <c r="B301" s="36"/>
      <c r="C301" s="235" t="s">
        <v>720</v>
      </c>
      <c r="D301" s="235" t="s">
        <v>217</v>
      </c>
      <c r="E301" s="236" t="s">
        <v>721</v>
      </c>
      <c r="F301" s="237" t="s">
        <v>722</v>
      </c>
      <c r="G301" s="238" t="s">
        <v>346</v>
      </c>
      <c r="H301" s="239">
        <v>8</v>
      </c>
      <c r="I301" s="240"/>
      <c r="J301" s="241">
        <f>ROUND(I301*H301,2)</f>
        <v>0</v>
      </c>
      <c r="K301" s="237" t="s">
        <v>19</v>
      </c>
      <c r="L301" s="242"/>
      <c r="M301" s="243" t="s">
        <v>19</v>
      </c>
      <c r="N301" s="244" t="s">
        <v>42</v>
      </c>
      <c r="O301" s="65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9" t="s">
        <v>208</v>
      </c>
      <c r="AT301" s="199" t="s">
        <v>217</v>
      </c>
      <c r="AU301" s="199" t="s">
        <v>81</v>
      </c>
      <c r="AY301" s="18" t="s">
        <v>132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8" t="s">
        <v>79</v>
      </c>
      <c r="BK301" s="200">
        <f>ROUND(I301*H301,2)</f>
        <v>0</v>
      </c>
      <c r="BL301" s="18" t="s">
        <v>139</v>
      </c>
      <c r="BM301" s="199" t="s">
        <v>723</v>
      </c>
    </row>
    <row r="302" spans="1:65" s="13" customFormat="1" ht="11.25">
      <c r="B302" s="206"/>
      <c r="C302" s="207"/>
      <c r="D302" s="208" t="s">
        <v>153</v>
      </c>
      <c r="E302" s="209" t="s">
        <v>19</v>
      </c>
      <c r="F302" s="210" t="s">
        <v>208</v>
      </c>
      <c r="G302" s="207"/>
      <c r="H302" s="211">
        <v>8</v>
      </c>
      <c r="I302" s="212"/>
      <c r="J302" s="207"/>
      <c r="K302" s="207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153</v>
      </c>
      <c r="AU302" s="217" t="s">
        <v>81</v>
      </c>
      <c r="AV302" s="13" t="s">
        <v>81</v>
      </c>
      <c r="AW302" s="13" t="s">
        <v>33</v>
      </c>
      <c r="AX302" s="13" t="s">
        <v>71</v>
      </c>
      <c r="AY302" s="217" t="s">
        <v>132</v>
      </c>
    </row>
    <row r="303" spans="1:65" s="14" customFormat="1" ht="11.25">
      <c r="B303" s="218"/>
      <c r="C303" s="219"/>
      <c r="D303" s="208" t="s">
        <v>153</v>
      </c>
      <c r="E303" s="220" t="s">
        <v>19</v>
      </c>
      <c r="F303" s="221" t="s">
        <v>154</v>
      </c>
      <c r="G303" s="219"/>
      <c r="H303" s="222">
        <v>8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153</v>
      </c>
      <c r="AU303" s="228" t="s">
        <v>81</v>
      </c>
      <c r="AV303" s="14" t="s">
        <v>139</v>
      </c>
      <c r="AW303" s="14" t="s">
        <v>33</v>
      </c>
      <c r="AX303" s="14" t="s">
        <v>79</v>
      </c>
      <c r="AY303" s="228" t="s">
        <v>132</v>
      </c>
    </row>
    <row r="304" spans="1:65" s="2" customFormat="1" ht="16.5" customHeight="1">
      <c r="A304" s="35"/>
      <c r="B304" s="36"/>
      <c r="C304" s="188" t="s">
        <v>724</v>
      </c>
      <c r="D304" s="188" t="s">
        <v>135</v>
      </c>
      <c r="E304" s="189" t="s">
        <v>725</v>
      </c>
      <c r="F304" s="190" t="s">
        <v>726</v>
      </c>
      <c r="G304" s="191" t="s">
        <v>346</v>
      </c>
      <c r="H304" s="192">
        <v>1</v>
      </c>
      <c r="I304" s="193"/>
      <c r="J304" s="194">
        <f>ROUND(I304*H304,2)</f>
        <v>0</v>
      </c>
      <c r="K304" s="190" t="s">
        <v>19</v>
      </c>
      <c r="L304" s="40"/>
      <c r="M304" s="195" t="s">
        <v>19</v>
      </c>
      <c r="N304" s="196" t="s">
        <v>42</v>
      </c>
      <c r="O304" s="65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9" t="s">
        <v>139</v>
      </c>
      <c r="AT304" s="199" t="s">
        <v>135</v>
      </c>
      <c r="AU304" s="199" t="s">
        <v>81</v>
      </c>
      <c r="AY304" s="18" t="s">
        <v>132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8" t="s">
        <v>79</v>
      </c>
      <c r="BK304" s="200">
        <f>ROUND(I304*H304,2)</f>
        <v>0</v>
      </c>
      <c r="BL304" s="18" t="s">
        <v>139</v>
      </c>
      <c r="BM304" s="199" t="s">
        <v>727</v>
      </c>
    </row>
    <row r="305" spans="1:65" s="13" customFormat="1" ht="11.25">
      <c r="B305" s="206"/>
      <c r="C305" s="207"/>
      <c r="D305" s="208" t="s">
        <v>153</v>
      </c>
      <c r="E305" s="209" t="s">
        <v>19</v>
      </c>
      <c r="F305" s="210" t="s">
        <v>728</v>
      </c>
      <c r="G305" s="207"/>
      <c r="H305" s="211">
        <v>1</v>
      </c>
      <c r="I305" s="212"/>
      <c r="J305" s="207"/>
      <c r="K305" s="207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153</v>
      </c>
      <c r="AU305" s="217" t="s">
        <v>81</v>
      </c>
      <c r="AV305" s="13" t="s">
        <v>81</v>
      </c>
      <c r="AW305" s="13" t="s">
        <v>33</v>
      </c>
      <c r="AX305" s="13" t="s">
        <v>71</v>
      </c>
      <c r="AY305" s="217" t="s">
        <v>132</v>
      </c>
    </row>
    <row r="306" spans="1:65" s="14" customFormat="1" ht="11.25">
      <c r="B306" s="218"/>
      <c r="C306" s="219"/>
      <c r="D306" s="208" t="s">
        <v>153</v>
      </c>
      <c r="E306" s="220" t="s">
        <v>19</v>
      </c>
      <c r="F306" s="221" t="s">
        <v>154</v>
      </c>
      <c r="G306" s="219"/>
      <c r="H306" s="222">
        <v>1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153</v>
      </c>
      <c r="AU306" s="228" t="s">
        <v>81</v>
      </c>
      <c r="AV306" s="14" t="s">
        <v>139</v>
      </c>
      <c r="AW306" s="14" t="s">
        <v>33</v>
      </c>
      <c r="AX306" s="14" t="s">
        <v>79</v>
      </c>
      <c r="AY306" s="228" t="s">
        <v>132</v>
      </c>
    </row>
    <row r="307" spans="1:65" s="2" customFormat="1" ht="16.5" customHeight="1">
      <c r="A307" s="35"/>
      <c r="B307" s="36"/>
      <c r="C307" s="235" t="s">
        <v>729</v>
      </c>
      <c r="D307" s="235" t="s">
        <v>217</v>
      </c>
      <c r="E307" s="236" t="s">
        <v>730</v>
      </c>
      <c r="F307" s="237" t="s">
        <v>731</v>
      </c>
      <c r="G307" s="238" t="s">
        <v>346</v>
      </c>
      <c r="H307" s="239">
        <v>1</v>
      </c>
      <c r="I307" s="240"/>
      <c r="J307" s="241">
        <f>ROUND(I307*H307,2)</f>
        <v>0</v>
      </c>
      <c r="K307" s="237" t="s">
        <v>19</v>
      </c>
      <c r="L307" s="242"/>
      <c r="M307" s="243" t="s">
        <v>19</v>
      </c>
      <c r="N307" s="244" t="s">
        <v>42</v>
      </c>
      <c r="O307" s="65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9" t="s">
        <v>208</v>
      </c>
      <c r="AT307" s="199" t="s">
        <v>217</v>
      </c>
      <c r="AU307" s="199" t="s">
        <v>81</v>
      </c>
      <c r="AY307" s="18" t="s">
        <v>132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8" t="s">
        <v>79</v>
      </c>
      <c r="BK307" s="200">
        <f>ROUND(I307*H307,2)</f>
        <v>0</v>
      </c>
      <c r="BL307" s="18" t="s">
        <v>139</v>
      </c>
      <c r="BM307" s="199" t="s">
        <v>732</v>
      </c>
    </row>
    <row r="308" spans="1:65" s="13" customFormat="1" ht="11.25">
      <c r="B308" s="206"/>
      <c r="C308" s="207"/>
      <c r="D308" s="208" t="s">
        <v>153</v>
      </c>
      <c r="E308" s="209" t="s">
        <v>19</v>
      </c>
      <c r="F308" s="210" t="s">
        <v>79</v>
      </c>
      <c r="G308" s="207"/>
      <c r="H308" s="211">
        <v>1</v>
      </c>
      <c r="I308" s="212"/>
      <c r="J308" s="207"/>
      <c r="K308" s="207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153</v>
      </c>
      <c r="AU308" s="217" t="s">
        <v>81</v>
      </c>
      <c r="AV308" s="13" t="s">
        <v>81</v>
      </c>
      <c r="AW308" s="13" t="s">
        <v>33</v>
      </c>
      <c r="AX308" s="13" t="s">
        <v>71</v>
      </c>
      <c r="AY308" s="217" t="s">
        <v>132</v>
      </c>
    </row>
    <row r="309" spans="1:65" s="14" customFormat="1" ht="11.25">
      <c r="B309" s="218"/>
      <c r="C309" s="219"/>
      <c r="D309" s="208" t="s">
        <v>153</v>
      </c>
      <c r="E309" s="220" t="s">
        <v>19</v>
      </c>
      <c r="F309" s="221" t="s">
        <v>154</v>
      </c>
      <c r="G309" s="219"/>
      <c r="H309" s="222">
        <v>1</v>
      </c>
      <c r="I309" s="223"/>
      <c r="J309" s="219"/>
      <c r="K309" s="219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153</v>
      </c>
      <c r="AU309" s="228" t="s">
        <v>81</v>
      </c>
      <c r="AV309" s="14" t="s">
        <v>139</v>
      </c>
      <c r="AW309" s="14" t="s">
        <v>33</v>
      </c>
      <c r="AX309" s="14" t="s">
        <v>79</v>
      </c>
      <c r="AY309" s="228" t="s">
        <v>132</v>
      </c>
    </row>
    <row r="310" spans="1:65" s="2" customFormat="1" ht="16.5" customHeight="1">
      <c r="A310" s="35"/>
      <c r="B310" s="36"/>
      <c r="C310" s="188" t="s">
        <v>733</v>
      </c>
      <c r="D310" s="188" t="s">
        <v>135</v>
      </c>
      <c r="E310" s="189" t="s">
        <v>734</v>
      </c>
      <c r="F310" s="190" t="s">
        <v>735</v>
      </c>
      <c r="G310" s="191" t="s">
        <v>346</v>
      </c>
      <c r="H310" s="192">
        <v>2</v>
      </c>
      <c r="I310" s="193"/>
      <c r="J310" s="194">
        <f>ROUND(I310*H310,2)</f>
        <v>0</v>
      </c>
      <c r="K310" s="190" t="s">
        <v>19</v>
      </c>
      <c r="L310" s="40"/>
      <c r="M310" s="195" t="s">
        <v>19</v>
      </c>
      <c r="N310" s="196" t="s">
        <v>42</v>
      </c>
      <c r="O310" s="65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9" t="s">
        <v>139</v>
      </c>
      <c r="AT310" s="199" t="s">
        <v>135</v>
      </c>
      <c r="AU310" s="199" t="s">
        <v>81</v>
      </c>
      <c r="AY310" s="18" t="s">
        <v>132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8" t="s">
        <v>79</v>
      </c>
      <c r="BK310" s="200">
        <f>ROUND(I310*H310,2)</f>
        <v>0</v>
      </c>
      <c r="BL310" s="18" t="s">
        <v>139</v>
      </c>
      <c r="BM310" s="199" t="s">
        <v>736</v>
      </c>
    </row>
    <row r="311" spans="1:65" s="13" customFormat="1" ht="11.25">
      <c r="B311" s="206"/>
      <c r="C311" s="207"/>
      <c r="D311" s="208" t="s">
        <v>153</v>
      </c>
      <c r="E311" s="209" t="s">
        <v>19</v>
      </c>
      <c r="F311" s="210" t="s">
        <v>737</v>
      </c>
      <c r="G311" s="207"/>
      <c r="H311" s="211">
        <v>2</v>
      </c>
      <c r="I311" s="212"/>
      <c r="J311" s="207"/>
      <c r="K311" s="207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153</v>
      </c>
      <c r="AU311" s="217" t="s">
        <v>81</v>
      </c>
      <c r="AV311" s="13" t="s">
        <v>81</v>
      </c>
      <c r="AW311" s="13" t="s">
        <v>33</v>
      </c>
      <c r="AX311" s="13" t="s">
        <v>71</v>
      </c>
      <c r="AY311" s="217" t="s">
        <v>132</v>
      </c>
    </row>
    <row r="312" spans="1:65" s="14" customFormat="1" ht="11.25">
      <c r="B312" s="218"/>
      <c r="C312" s="219"/>
      <c r="D312" s="208" t="s">
        <v>153</v>
      </c>
      <c r="E312" s="220" t="s">
        <v>19</v>
      </c>
      <c r="F312" s="221" t="s">
        <v>154</v>
      </c>
      <c r="G312" s="219"/>
      <c r="H312" s="222">
        <v>2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153</v>
      </c>
      <c r="AU312" s="228" t="s">
        <v>81</v>
      </c>
      <c r="AV312" s="14" t="s">
        <v>139</v>
      </c>
      <c r="AW312" s="14" t="s">
        <v>33</v>
      </c>
      <c r="AX312" s="14" t="s">
        <v>79</v>
      </c>
      <c r="AY312" s="228" t="s">
        <v>132</v>
      </c>
    </row>
    <row r="313" spans="1:65" s="2" customFormat="1" ht="16.5" customHeight="1">
      <c r="A313" s="35"/>
      <c r="B313" s="36"/>
      <c r="C313" s="235" t="s">
        <v>738</v>
      </c>
      <c r="D313" s="235" t="s">
        <v>217</v>
      </c>
      <c r="E313" s="236" t="s">
        <v>739</v>
      </c>
      <c r="F313" s="237" t="s">
        <v>740</v>
      </c>
      <c r="G313" s="238" t="s">
        <v>346</v>
      </c>
      <c r="H313" s="239">
        <v>2</v>
      </c>
      <c r="I313" s="240"/>
      <c r="J313" s="241">
        <f>ROUND(I313*H313,2)</f>
        <v>0</v>
      </c>
      <c r="K313" s="237" t="s">
        <v>19</v>
      </c>
      <c r="L313" s="242"/>
      <c r="M313" s="243" t="s">
        <v>19</v>
      </c>
      <c r="N313" s="244" t="s">
        <v>42</v>
      </c>
      <c r="O313" s="65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9" t="s">
        <v>208</v>
      </c>
      <c r="AT313" s="199" t="s">
        <v>217</v>
      </c>
      <c r="AU313" s="199" t="s">
        <v>81</v>
      </c>
      <c r="AY313" s="18" t="s">
        <v>132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8" t="s">
        <v>79</v>
      </c>
      <c r="BK313" s="200">
        <f>ROUND(I313*H313,2)</f>
        <v>0</v>
      </c>
      <c r="BL313" s="18" t="s">
        <v>139</v>
      </c>
      <c r="BM313" s="199" t="s">
        <v>741</v>
      </c>
    </row>
    <row r="314" spans="1:65" s="13" customFormat="1" ht="11.25">
      <c r="B314" s="206"/>
      <c r="C314" s="207"/>
      <c r="D314" s="208" t="s">
        <v>153</v>
      </c>
      <c r="E314" s="209" t="s">
        <v>19</v>
      </c>
      <c r="F314" s="210" t="s">
        <v>81</v>
      </c>
      <c r="G314" s="207"/>
      <c r="H314" s="211">
        <v>2</v>
      </c>
      <c r="I314" s="212"/>
      <c r="J314" s="207"/>
      <c r="K314" s="207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153</v>
      </c>
      <c r="AU314" s="217" t="s">
        <v>81</v>
      </c>
      <c r="AV314" s="13" t="s">
        <v>81</v>
      </c>
      <c r="AW314" s="13" t="s">
        <v>33</v>
      </c>
      <c r="AX314" s="13" t="s">
        <v>71</v>
      </c>
      <c r="AY314" s="217" t="s">
        <v>132</v>
      </c>
    </row>
    <row r="315" spans="1:65" s="14" customFormat="1" ht="11.25">
      <c r="B315" s="218"/>
      <c r="C315" s="219"/>
      <c r="D315" s="208" t="s">
        <v>153</v>
      </c>
      <c r="E315" s="220" t="s">
        <v>19</v>
      </c>
      <c r="F315" s="221" t="s">
        <v>154</v>
      </c>
      <c r="G315" s="219"/>
      <c r="H315" s="222">
        <v>2</v>
      </c>
      <c r="I315" s="223"/>
      <c r="J315" s="219"/>
      <c r="K315" s="219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153</v>
      </c>
      <c r="AU315" s="228" t="s">
        <v>81</v>
      </c>
      <c r="AV315" s="14" t="s">
        <v>139</v>
      </c>
      <c r="AW315" s="14" t="s">
        <v>33</v>
      </c>
      <c r="AX315" s="14" t="s">
        <v>79</v>
      </c>
      <c r="AY315" s="228" t="s">
        <v>132</v>
      </c>
    </row>
    <row r="316" spans="1:65" s="2" customFormat="1" ht="16.5" customHeight="1">
      <c r="A316" s="35"/>
      <c r="B316" s="36"/>
      <c r="C316" s="188" t="s">
        <v>742</v>
      </c>
      <c r="D316" s="188" t="s">
        <v>135</v>
      </c>
      <c r="E316" s="189" t="s">
        <v>743</v>
      </c>
      <c r="F316" s="190" t="s">
        <v>744</v>
      </c>
      <c r="G316" s="191" t="s">
        <v>346</v>
      </c>
      <c r="H316" s="192">
        <v>1</v>
      </c>
      <c r="I316" s="193"/>
      <c r="J316" s="194">
        <f>ROUND(I316*H316,2)</f>
        <v>0</v>
      </c>
      <c r="K316" s="190" t="s">
        <v>19</v>
      </c>
      <c r="L316" s="40"/>
      <c r="M316" s="195" t="s">
        <v>19</v>
      </c>
      <c r="N316" s="196" t="s">
        <v>42</v>
      </c>
      <c r="O316" s="65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9" t="s">
        <v>139</v>
      </c>
      <c r="AT316" s="199" t="s">
        <v>135</v>
      </c>
      <c r="AU316" s="199" t="s">
        <v>81</v>
      </c>
      <c r="AY316" s="18" t="s">
        <v>132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8" t="s">
        <v>79</v>
      </c>
      <c r="BK316" s="200">
        <f>ROUND(I316*H316,2)</f>
        <v>0</v>
      </c>
      <c r="BL316" s="18" t="s">
        <v>139</v>
      </c>
      <c r="BM316" s="199" t="s">
        <v>745</v>
      </c>
    </row>
    <row r="317" spans="1:65" s="13" customFormat="1" ht="11.25">
      <c r="B317" s="206"/>
      <c r="C317" s="207"/>
      <c r="D317" s="208" t="s">
        <v>153</v>
      </c>
      <c r="E317" s="209" t="s">
        <v>19</v>
      </c>
      <c r="F317" s="210" t="s">
        <v>746</v>
      </c>
      <c r="G317" s="207"/>
      <c r="H317" s="211">
        <v>1</v>
      </c>
      <c r="I317" s="212"/>
      <c r="J317" s="207"/>
      <c r="K317" s="207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153</v>
      </c>
      <c r="AU317" s="217" t="s">
        <v>81</v>
      </c>
      <c r="AV317" s="13" t="s">
        <v>81</v>
      </c>
      <c r="AW317" s="13" t="s">
        <v>33</v>
      </c>
      <c r="AX317" s="13" t="s">
        <v>71</v>
      </c>
      <c r="AY317" s="217" t="s">
        <v>132</v>
      </c>
    </row>
    <row r="318" spans="1:65" s="14" customFormat="1" ht="11.25">
      <c r="B318" s="218"/>
      <c r="C318" s="219"/>
      <c r="D318" s="208" t="s">
        <v>153</v>
      </c>
      <c r="E318" s="220" t="s">
        <v>19</v>
      </c>
      <c r="F318" s="221" t="s">
        <v>154</v>
      </c>
      <c r="G318" s="219"/>
      <c r="H318" s="222">
        <v>1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153</v>
      </c>
      <c r="AU318" s="228" t="s">
        <v>81</v>
      </c>
      <c r="AV318" s="14" t="s">
        <v>139</v>
      </c>
      <c r="AW318" s="14" t="s">
        <v>33</v>
      </c>
      <c r="AX318" s="14" t="s">
        <v>79</v>
      </c>
      <c r="AY318" s="228" t="s">
        <v>132</v>
      </c>
    </row>
    <row r="319" spans="1:65" s="2" customFormat="1" ht="16.5" customHeight="1">
      <c r="A319" s="35"/>
      <c r="B319" s="36"/>
      <c r="C319" s="235" t="s">
        <v>747</v>
      </c>
      <c r="D319" s="235" t="s">
        <v>217</v>
      </c>
      <c r="E319" s="236" t="s">
        <v>748</v>
      </c>
      <c r="F319" s="237" t="s">
        <v>749</v>
      </c>
      <c r="G319" s="238" t="s">
        <v>346</v>
      </c>
      <c r="H319" s="239">
        <v>1</v>
      </c>
      <c r="I319" s="240"/>
      <c r="J319" s="241">
        <f>ROUND(I319*H319,2)</f>
        <v>0</v>
      </c>
      <c r="K319" s="237" t="s">
        <v>19</v>
      </c>
      <c r="L319" s="242"/>
      <c r="M319" s="243" t="s">
        <v>19</v>
      </c>
      <c r="N319" s="244" t="s">
        <v>42</v>
      </c>
      <c r="O319" s="65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9" t="s">
        <v>208</v>
      </c>
      <c r="AT319" s="199" t="s">
        <v>217</v>
      </c>
      <c r="AU319" s="199" t="s">
        <v>81</v>
      </c>
      <c r="AY319" s="18" t="s">
        <v>132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8" t="s">
        <v>79</v>
      </c>
      <c r="BK319" s="200">
        <f>ROUND(I319*H319,2)</f>
        <v>0</v>
      </c>
      <c r="BL319" s="18" t="s">
        <v>139</v>
      </c>
      <c r="BM319" s="199" t="s">
        <v>750</v>
      </c>
    </row>
    <row r="320" spans="1:65" s="13" customFormat="1" ht="11.25">
      <c r="B320" s="206"/>
      <c r="C320" s="207"/>
      <c r="D320" s="208" t="s">
        <v>153</v>
      </c>
      <c r="E320" s="209" t="s">
        <v>19</v>
      </c>
      <c r="F320" s="210" t="s">
        <v>79</v>
      </c>
      <c r="G320" s="207"/>
      <c r="H320" s="211">
        <v>1</v>
      </c>
      <c r="I320" s="212"/>
      <c r="J320" s="207"/>
      <c r="K320" s="207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153</v>
      </c>
      <c r="AU320" s="217" t="s">
        <v>81</v>
      </c>
      <c r="AV320" s="13" t="s">
        <v>81</v>
      </c>
      <c r="AW320" s="13" t="s">
        <v>33</v>
      </c>
      <c r="AX320" s="13" t="s">
        <v>71</v>
      </c>
      <c r="AY320" s="217" t="s">
        <v>132</v>
      </c>
    </row>
    <row r="321" spans="1:65" s="14" customFormat="1" ht="11.25">
      <c r="B321" s="218"/>
      <c r="C321" s="219"/>
      <c r="D321" s="208" t="s">
        <v>153</v>
      </c>
      <c r="E321" s="220" t="s">
        <v>19</v>
      </c>
      <c r="F321" s="221" t="s">
        <v>154</v>
      </c>
      <c r="G321" s="219"/>
      <c r="H321" s="222">
        <v>1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153</v>
      </c>
      <c r="AU321" s="228" t="s">
        <v>81</v>
      </c>
      <c r="AV321" s="14" t="s">
        <v>139</v>
      </c>
      <c r="AW321" s="14" t="s">
        <v>33</v>
      </c>
      <c r="AX321" s="14" t="s">
        <v>79</v>
      </c>
      <c r="AY321" s="228" t="s">
        <v>132</v>
      </c>
    </row>
    <row r="322" spans="1:65" s="2" customFormat="1" ht="16.5" customHeight="1">
      <c r="A322" s="35"/>
      <c r="B322" s="36"/>
      <c r="C322" s="188" t="s">
        <v>751</v>
      </c>
      <c r="D322" s="188" t="s">
        <v>135</v>
      </c>
      <c r="E322" s="189" t="s">
        <v>752</v>
      </c>
      <c r="F322" s="190" t="s">
        <v>753</v>
      </c>
      <c r="G322" s="191" t="s">
        <v>346</v>
      </c>
      <c r="H322" s="192">
        <v>1</v>
      </c>
      <c r="I322" s="193"/>
      <c r="J322" s="194">
        <f>ROUND(I322*H322,2)</f>
        <v>0</v>
      </c>
      <c r="K322" s="190" t="s">
        <v>19</v>
      </c>
      <c r="L322" s="40"/>
      <c r="M322" s="195" t="s">
        <v>19</v>
      </c>
      <c r="N322" s="196" t="s">
        <v>42</v>
      </c>
      <c r="O322" s="65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9" t="s">
        <v>139</v>
      </c>
      <c r="AT322" s="199" t="s">
        <v>135</v>
      </c>
      <c r="AU322" s="199" t="s">
        <v>81</v>
      </c>
      <c r="AY322" s="18" t="s">
        <v>132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8" t="s">
        <v>79</v>
      </c>
      <c r="BK322" s="200">
        <f>ROUND(I322*H322,2)</f>
        <v>0</v>
      </c>
      <c r="BL322" s="18" t="s">
        <v>139</v>
      </c>
      <c r="BM322" s="199" t="s">
        <v>754</v>
      </c>
    </row>
    <row r="323" spans="1:65" s="13" customFormat="1" ht="11.25">
      <c r="B323" s="206"/>
      <c r="C323" s="207"/>
      <c r="D323" s="208" t="s">
        <v>153</v>
      </c>
      <c r="E323" s="209" t="s">
        <v>19</v>
      </c>
      <c r="F323" s="210" t="s">
        <v>746</v>
      </c>
      <c r="G323" s="207"/>
      <c r="H323" s="211">
        <v>1</v>
      </c>
      <c r="I323" s="212"/>
      <c r="J323" s="207"/>
      <c r="K323" s="207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153</v>
      </c>
      <c r="AU323" s="217" t="s">
        <v>81</v>
      </c>
      <c r="AV323" s="13" t="s">
        <v>81</v>
      </c>
      <c r="AW323" s="13" t="s">
        <v>33</v>
      </c>
      <c r="AX323" s="13" t="s">
        <v>71</v>
      </c>
      <c r="AY323" s="217" t="s">
        <v>132</v>
      </c>
    </row>
    <row r="324" spans="1:65" s="14" customFormat="1" ht="11.25">
      <c r="B324" s="218"/>
      <c r="C324" s="219"/>
      <c r="D324" s="208" t="s">
        <v>153</v>
      </c>
      <c r="E324" s="220" t="s">
        <v>19</v>
      </c>
      <c r="F324" s="221" t="s">
        <v>154</v>
      </c>
      <c r="G324" s="219"/>
      <c r="H324" s="222">
        <v>1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153</v>
      </c>
      <c r="AU324" s="228" t="s">
        <v>81</v>
      </c>
      <c r="AV324" s="14" t="s">
        <v>139</v>
      </c>
      <c r="AW324" s="14" t="s">
        <v>33</v>
      </c>
      <c r="AX324" s="14" t="s">
        <v>79</v>
      </c>
      <c r="AY324" s="228" t="s">
        <v>132</v>
      </c>
    </row>
    <row r="325" spans="1:65" s="2" customFormat="1" ht="16.5" customHeight="1">
      <c r="A325" s="35"/>
      <c r="B325" s="36"/>
      <c r="C325" s="188" t="s">
        <v>755</v>
      </c>
      <c r="D325" s="188" t="s">
        <v>135</v>
      </c>
      <c r="E325" s="189" t="s">
        <v>756</v>
      </c>
      <c r="F325" s="190" t="s">
        <v>757</v>
      </c>
      <c r="G325" s="191" t="s">
        <v>346</v>
      </c>
      <c r="H325" s="192">
        <v>1</v>
      </c>
      <c r="I325" s="193"/>
      <c r="J325" s="194">
        <f>ROUND(I325*H325,2)</f>
        <v>0</v>
      </c>
      <c r="K325" s="190" t="s">
        <v>19</v>
      </c>
      <c r="L325" s="40"/>
      <c r="M325" s="195" t="s">
        <v>19</v>
      </c>
      <c r="N325" s="196" t="s">
        <v>42</v>
      </c>
      <c r="O325" s="65"/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9" t="s">
        <v>139</v>
      </c>
      <c r="AT325" s="199" t="s">
        <v>135</v>
      </c>
      <c r="AU325" s="199" t="s">
        <v>81</v>
      </c>
      <c r="AY325" s="18" t="s">
        <v>132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8" t="s">
        <v>79</v>
      </c>
      <c r="BK325" s="200">
        <f>ROUND(I325*H325,2)</f>
        <v>0</v>
      </c>
      <c r="BL325" s="18" t="s">
        <v>139</v>
      </c>
      <c r="BM325" s="199" t="s">
        <v>758</v>
      </c>
    </row>
    <row r="326" spans="1:65" s="13" customFormat="1" ht="11.25">
      <c r="B326" s="206"/>
      <c r="C326" s="207"/>
      <c r="D326" s="208" t="s">
        <v>153</v>
      </c>
      <c r="E326" s="209" t="s">
        <v>19</v>
      </c>
      <c r="F326" s="210" t="s">
        <v>746</v>
      </c>
      <c r="G326" s="207"/>
      <c r="H326" s="211">
        <v>1</v>
      </c>
      <c r="I326" s="212"/>
      <c r="J326" s="207"/>
      <c r="K326" s="207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153</v>
      </c>
      <c r="AU326" s="217" t="s">
        <v>81</v>
      </c>
      <c r="AV326" s="13" t="s">
        <v>81</v>
      </c>
      <c r="AW326" s="13" t="s">
        <v>33</v>
      </c>
      <c r="AX326" s="13" t="s">
        <v>71</v>
      </c>
      <c r="AY326" s="217" t="s">
        <v>132</v>
      </c>
    </row>
    <row r="327" spans="1:65" s="14" customFormat="1" ht="11.25">
      <c r="B327" s="218"/>
      <c r="C327" s="219"/>
      <c r="D327" s="208" t="s">
        <v>153</v>
      </c>
      <c r="E327" s="220" t="s">
        <v>19</v>
      </c>
      <c r="F327" s="221" t="s">
        <v>154</v>
      </c>
      <c r="G327" s="219"/>
      <c r="H327" s="222">
        <v>1</v>
      </c>
      <c r="I327" s="223"/>
      <c r="J327" s="219"/>
      <c r="K327" s="219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153</v>
      </c>
      <c r="AU327" s="228" t="s">
        <v>81</v>
      </c>
      <c r="AV327" s="14" t="s">
        <v>139</v>
      </c>
      <c r="AW327" s="14" t="s">
        <v>33</v>
      </c>
      <c r="AX327" s="14" t="s">
        <v>79</v>
      </c>
      <c r="AY327" s="228" t="s">
        <v>132</v>
      </c>
    </row>
    <row r="328" spans="1:65" s="2" customFormat="1" ht="16.5" customHeight="1">
      <c r="A328" s="35"/>
      <c r="B328" s="36"/>
      <c r="C328" s="188" t="s">
        <v>759</v>
      </c>
      <c r="D328" s="188" t="s">
        <v>135</v>
      </c>
      <c r="E328" s="189" t="s">
        <v>760</v>
      </c>
      <c r="F328" s="190" t="s">
        <v>761</v>
      </c>
      <c r="G328" s="191" t="s">
        <v>762</v>
      </c>
      <c r="H328" s="192">
        <v>23</v>
      </c>
      <c r="I328" s="193"/>
      <c r="J328" s="194">
        <f>ROUND(I328*H328,2)</f>
        <v>0</v>
      </c>
      <c r="K328" s="190" t="s">
        <v>19</v>
      </c>
      <c r="L328" s="40"/>
      <c r="M328" s="195" t="s">
        <v>19</v>
      </c>
      <c r="N328" s="196" t="s">
        <v>42</v>
      </c>
      <c r="O328" s="65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9" t="s">
        <v>139</v>
      </c>
      <c r="AT328" s="199" t="s">
        <v>135</v>
      </c>
      <c r="AU328" s="199" t="s">
        <v>81</v>
      </c>
      <c r="AY328" s="18" t="s">
        <v>132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8" t="s">
        <v>79</v>
      </c>
      <c r="BK328" s="200">
        <f>ROUND(I328*H328,2)</f>
        <v>0</v>
      </c>
      <c r="BL328" s="18" t="s">
        <v>139</v>
      </c>
      <c r="BM328" s="199" t="s">
        <v>763</v>
      </c>
    </row>
    <row r="329" spans="1:65" s="13" customFormat="1" ht="11.25">
      <c r="B329" s="206"/>
      <c r="C329" s="207"/>
      <c r="D329" s="208" t="s">
        <v>153</v>
      </c>
      <c r="E329" s="209" t="s">
        <v>19</v>
      </c>
      <c r="F329" s="210" t="s">
        <v>764</v>
      </c>
      <c r="G329" s="207"/>
      <c r="H329" s="211">
        <v>23</v>
      </c>
      <c r="I329" s="212"/>
      <c r="J329" s="207"/>
      <c r="K329" s="207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153</v>
      </c>
      <c r="AU329" s="217" t="s">
        <v>81</v>
      </c>
      <c r="AV329" s="13" t="s">
        <v>81</v>
      </c>
      <c r="AW329" s="13" t="s">
        <v>33</v>
      </c>
      <c r="AX329" s="13" t="s">
        <v>71</v>
      </c>
      <c r="AY329" s="217" t="s">
        <v>132</v>
      </c>
    </row>
    <row r="330" spans="1:65" s="14" customFormat="1" ht="11.25">
      <c r="B330" s="218"/>
      <c r="C330" s="219"/>
      <c r="D330" s="208" t="s">
        <v>153</v>
      </c>
      <c r="E330" s="220" t="s">
        <v>19</v>
      </c>
      <c r="F330" s="221" t="s">
        <v>154</v>
      </c>
      <c r="G330" s="219"/>
      <c r="H330" s="222">
        <v>23</v>
      </c>
      <c r="I330" s="223"/>
      <c r="J330" s="219"/>
      <c r="K330" s="219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153</v>
      </c>
      <c r="AU330" s="228" t="s">
        <v>81</v>
      </c>
      <c r="AV330" s="14" t="s">
        <v>139</v>
      </c>
      <c r="AW330" s="14" t="s">
        <v>33</v>
      </c>
      <c r="AX330" s="14" t="s">
        <v>79</v>
      </c>
      <c r="AY330" s="228" t="s">
        <v>132</v>
      </c>
    </row>
    <row r="331" spans="1:65" s="2" customFormat="1" ht="16.5" customHeight="1">
      <c r="A331" s="35"/>
      <c r="B331" s="36"/>
      <c r="C331" s="188" t="s">
        <v>765</v>
      </c>
      <c r="D331" s="188" t="s">
        <v>135</v>
      </c>
      <c r="E331" s="189" t="s">
        <v>766</v>
      </c>
      <c r="F331" s="190" t="s">
        <v>767</v>
      </c>
      <c r="G331" s="191" t="s">
        <v>762</v>
      </c>
      <c r="H331" s="192">
        <v>3</v>
      </c>
      <c r="I331" s="193"/>
      <c r="J331" s="194">
        <f>ROUND(I331*H331,2)</f>
        <v>0</v>
      </c>
      <c r="K331" s="190" t="s">
        <v>19</v>
      </c>
      <c r="L331" s="40"/>
      <c r="M331" s="195" t="s">
        <v>19</v>
      </c>
      <c r="N331" s="196" t="s">
        <v>42</v>
      </c>
      <c r="O331" s="65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9" t="s">
        <v>139</v>
      </c>
      <c r="AT331" s="199" t="s">
        <v>135</v>
      </c>
      <c r="AU331" s="199" t="s">
        <v>81</v>
      </c>
      <c r="AY331" s="18" t="s">
        <v>132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8" t="s">
        <v>79</v>
      </c>
      <c r="BK331" s="200">
        <f>ROUND(I331*H331,2)</f>
        <v>0</v>
      </c>
      <c r="BL331" s="18" t="s">
        <v>139</v>
      </c>
      <c r="BM331" s="199" t="s">
        <v>768</v>
      </c>
    </row>
    <row r="332" spans="1:65" s="13" customFormat="1" ht="11.25">
      <c r="B332" s="206"/>
      <c r="C332" s="207"/>
      <c r="D332" s="208" t="s">
        <v>153</v>
      </c>
      <c r="E332" s="209" t="s">
        <v>19</v>
      </c>
      <c r="F332" s="210" t="s">
        <v>769</v>
      </c>
      <c r="G332" s="207"/>
      <c r="H332" s="211">
        <v>3</v>
      </c>
      <c r="I332" s="212"/>
      <c r="J332" s="207"/>
      <c r="K332" s="207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153</v>
      </c>
      <c r="AU332" s="217" t="s">
        <v>81</v>
      </c>
      <c r="AV332" s="13" t="s">
        <v>81</v>
      </c>
      <c r="AW332" s="13" t="s">
        <v>33</v>
      </c>
      <c r="AX332" s="13" t="s">
        <v>71</v>
      </c>
      <c r="AY332" s="217" t="s">
        <v>132</v>
      </c>
    </row>
    <row r="333" spans="1:65" s="14" customFormat="1" ht="11.25">
      <c r="B333" s="218"/>
      <c r="C333" s="219"/>
      <c r="D333" s="208" t="s">
        <v>153</v>
      </c>
      <c r="E333" s="220" t="s">
        <v>19</v>
      </c>
      <c r="F333" s="221" t="s">
        <v>154</v>
      </c>
      <c r="G333" s="219"/>
      <c r="H333" s="222">
        <v>3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153</v>
      </c>
      <c r="AU333" s="228" t="s">
        <v>81</v>
      </c>
      <c r="AV333" s="14" t="s">
        <v>139</v>
      </c>
      <c r="AW333" s="14" t="s">
        <v>33</v>
      </c>
      <c r="AX333" s="14" t="s">
        <v>79</v>
      </c>
      <c r="AY333" s="228" t="s">
        <v>132</v>
      </c>
    </row>
    <row r="334" spans="1:65" s="2" customFormat="1" ht="16.5" customHeight="1">
      <c r="A334" s="35"/>
      <c r="B334" s="36"/>
      <c r="C334" s="188" t="s">
        <v>770</v>
      </c>
      <c r="D334" s="188" t="s">
        <v>135</v>
      </c>
      <c r="E334" s="189" t="s">
        <v>771</v>
      </c>
      <c r="F334" s="190" t="s">
        <v>772</v>
      </c>
      <c r="G334" s="191" t="s">
        <v>762</v>
      </c>
      <c r="H334" s="192">
        <v>5</v>
      </c>
      <c r="I334" s="193"/>
      <c r="J334" s="194">
        <f>ROUND(I334*H334,2)</f>
        <v>0</v>
      </c>
      <c r="K334" s="190" t="s">
        <v>19</v>
      </c>
      <c r="L334" s="40"/>
      <c r="M334" s="195" t="s">
        <v>19</v>
      </c>
      <c r="N334" s="196" t="s">
        <v>42</v>
      </c>
      <c r="O334" s="65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9" t="s">
        <v>139</v>
      </c>
      <c r="AT334" s="199" t="s">
        <v>135</v>
      </c>
      <c r="AU334" s="199" t="s">
        <v>81</v>
      </c>
      <c r="AY334" s="18" t="s">
        <v>132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8" t="s">
        <v>79</v>
      </c>
      <c r="BK334" s="200">
        <f>ROUND(I334*H334,2)</f>
        <v>0</v>
      </c>
      <c r="BL334" s="18" t="s">
        <v>139</v>
      </c>
      <c r="BM334" s="199" t="s">
        <v>773</v>
      </c>
    </row>
    <row r="335" spans="1:65" s="13" customFormat="1" ht="11.25">
      <c r="B335" s="206"/>
      <c r="C335" s="207"/>
      <c r="D335" s="208" t="s">
        <v>153</v>
      </c>
      <c r="E335" s="209" t="s">
        <v>19</v>
      </c>
      <c r="F335" s="210" t="s">
        <v>774</v>
      </c>
      <c r="G335" s="207"/>
      <c r="H335" s="211">
        <v>5</v>
      </c>
      <c r="I335" s="212"/>
      <c r="J335" s="207"/>
      <c r="K335" s="207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153</v>
      </c>
      <c r="AU335" s="217" t="s">
        <v>81</v>
      </c>
      <c r="AV335" s="13" t="s">
        <v>81</v>
      </c>
      <c r="AW335" s="13" t="s">
        <v>33</v>
      </c>
      <c r="AX335" s="13" t="s">
        <v>71</v>
      </c>
      <c r="AY335" s="217" t="s">
        <v>132</v>
      </c>
    </row>
    <row r="336" spans="1:65" s="14" customFormat="1" ht="11.25">
      <c r="B336" s="218"/>
      <c r="C336" s="219"/>
      <c r="D336" s="208" t="s">
        <v>153</v>
      </c>
      <c r="E336" s="220" t="s">
        <v>19</v>
      </c>
      <c r="F336" s="221" t="s">
        <v>154</v>
      </c>
      <c r="G336" s="219"/>
      <c r="H336" s="222">
        <v>5</v>
      </c>
      <c r="I336" s="223"/>
      <c r="J336" s="219"/>
      <c r="K336" s="219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153</v>
      </c>
      <c r="AU336" s="228" t="s">
        <v>81</v>
      </c>
      <c r="AV336" s="14" t="s">
        <v>139</v>
      </c>
      <c r="AW336" s="14" t="s">
        <v>33</v>
      </c>
      <c r="AX336" s="14" t="s">
        <v>79</v>
      </c>
      <c r="AY336" s="228" t="s">
        <v>132</v>
      </c>
    </row>
    <row r="337" spans="1:65" s="2" customFormat="1" ht="16.5" customHeight="1">
      <c r="A337" s="35"/>
      <c r="B337" s="36"/>
      <c r="C337" s="188" t="s">
        <v>775</v>
      </c>
      <c r="D337" s="188" t="s">
        <v>135</v>
      </c>
      <c r="E337" s="189" t="s">
        <v>776</v>
      </c>
      <c r="F337" s="190" t="s">
        <v>777</v>
      </c>
      <c r="G337" s="191" t="s">
        <v>346</v>
      </c>
      <c r="H337" s="192">
        <v>2</v>
      </c>
      <c r="I337" s="193"/>
      <c r="J337" s="194">
        <f>ROUND(I337*H337,2)</f>
        <v>0</v>
      </c>
      <c r="K337" s="190" t="s">
        <v>19</v>
      </c>
      <c r="L337" s="40"/>
      <c r="M337" s="195" t="s">
        <v>19</v>
      </c>
      <c r="N337" s="196" t="s">
        <v>42</v>
      </c>
      <c r="O337" s="65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9" t="s">
        <v>139</v>
      </c>
      <c r="AT337" s="199" t="s">
        <v>135</v>
      </c>
      <c r="AU337" s="199" t="s">
        <v>81</v>
      </c>
      <c r="AY337" s="18" t="s">
        <v>132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8" t="s">
        <v>79</v>
      </c>
      <c r="BK337" s="200">
        <f>ROUND(I337*H337,2)</f>
        <v>0</v>
      </c>
      <c r="BL337" s="18" t="s">
        <v>139</v>
      </c>
      <c r="BM337" s="199" t="s">
        <v>778</v>
      </c>
    </row>
    <row r="338" spans="1:65" s="13" customFormat="1" ht="11.25">
      <c r="B338" s="206"/>
      <c r="C338" s="207"/>
      <c r="D338" s="208" t="s">
        <v>153</v>
      </c>
      <c r="E338" s="209" t="s">
        <v>19</v>
      </c>
      <c r="F338" s="210" t="s">
        <v>636</v>
      </c>
      <c r="G338" s="207"/>
      <c r="H338" s="211">
        <v>2</v>
      </c>
      <c r="I338" s="212"/>
      <c r="J338" s="207"/>
      <c r="K338" s="207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153</v>
      </c>
      <c r="AU338" s="217" t="s">
        <v>81</v>
      </c>
      <c r="AV338" s="13" t="s">
        <v>81</v>
      </c>
      <c r="AW338" s="13" t="s">
        <v>33</v>
      </c>
      <c r="AX338" s="13" t="s">
        <v>71</v>
      </c>
      <c r="AY338" s="217" t="s">
        <v>132</v>
      </c>
    </row>
    <row r="339" spans="1:65" s="14" customFormat="1" ht="11.25">
      <c r="B339" s="218"/>
      <c r="C339" s="219"/>
      <c r="D339" s="208" t="s">
        <v>153</v>
      </c>
      <c r="E339" s="220" t="s">
        <v>19</v>
      </c>
      <c r="F339" s="221" t="s">
        <v>154</v>
      </c>
      <c r="G339" s="219"/>
      <c r="H339" s="222">
        <v>2</v>
      </c>
      <c r="I339" s="223"/>
      <c r="J339" s="219"/>
      <c r="K339" s="219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153</v>
      </c>
      <c r="AU339" s="228" t="s">
        <v>81</v>
      </c>
      <c r="AV339" s="14" t="s">
        <v>139</v>
      </c>
      <c r="AW339" s="14" t="s">
        <v>33</v>
      </c>
      <c r="AX339" s="14" t="s">
        <v>79</v>
      </c>
      <c r="AY339" s="228" t="s">
        <v>132</v>
      </c>
    </row>
    <row r="340" spans="1:65" s="2" customFormat="1" ht="16.5" customHeight="1">
      <c r="A340" s="35"/>
      <c r="B340" s="36"/>
      <c r="C340" s="188" t="s">
        <v>779</v>
      </c>
      <c r="D340" s="188" t="s">
        <v>135</v>
      </c>
      <c r="E340" s="189" t="s">
        <v>780</v>
      </c>
      <c r="F340" s="190" t="s">
        <v>781</v>
      </c>
      <c r="G340" s="191" t="s">
        <v>346</v>
      </c>
      <c r="H340" s="192">
        <v>5</v>
      </c>
      <c r="I340" s="193"/>
      <c r="J340" s="194">
        <f>ROUND(I340*H340,2)</f>
        <v>0</v>
      </c>
      <c r="K340" s="190" t="s">
        <v>19</v>
      </c>
      <c r="L340" s="40"/>
      <c r="M340" s="195" t="s">
        <v>19</v>
      </c>
      <c r="N340" s="196" t="s">
        <v>42</v>
      </c>
      <c r="O340" s="65"/>
      <c r="P340" s="197">
        <f>O340*H340</f>
        <v>0</v>
      </c>
      <c r="Q340" s="197">
        <v>0</v>
      </c>
      <c r="R340" s="197">
        <f>Q340*H340</f>
        <v>0</v>
      </c>
      <c r="S340" s="197">
        <v>0</v>
      </c>
      <c r="T340" s="198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9" t="s">
        <v>139</v>
      </c>
      <c r="AT340" s="199" t="s">
        <v>135</v>
      </c>
      <c r="AU340" s="199" t="s">
        <v>81</v>
      </c>
      <c r="AY340" s="18" t="s">
        <v>132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8" t="s">
        <v>79</v>
      </c>
      <c r="BK340" s="200">
        <f>ROUND(I340*H340,2)</f>
        <v>0</v>
      </c>
      <c r="BL340" s="18" t="s">
        <v>139</v>
      </c>
      <c r="BM340" s="199" t="s">
        <v>782</v>
      </c>
    </row>
    <row r="341" spans="1:65" s="13" customFormat="1" ht="11.25">
      <c r="B341" s="206"/>
      <c r="C341" s="207"/>
      <c r="D341" s="208" t="s">
        <v>153</v>
      </c>
      <c r="E341" s="209" t="s">
        <v>19</v>
      </c>
      <c r="F341" s="210" t="s">
        <v>774</v>
      </c>
      <c r="G341" s="207"/>
      <c r="H341" s="211">
        <v>5</v>
      </c>
      <c r="I341" s="212"/>
      <c r="J341" s="207"/>
      <c r="K341" s="207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153</v>
      </c>
      <c r="AU341" s="217" t="s">
        <v>81</v>
      </c>
      <c r="AV341" s="13" t="s">
        <v>81</v>
      </c>
      <c r="AW341" s="13" t="s">
        <v>33</v>
      </c>
      <c r="AX341" s="13" t="s">
        <v>71</v>
      </c>
      <c r="AY341" s="217" t="s">
        <v>132</v>
      </c>
    </row>
    <row r="342" spans="1:65" s="14" customFormat="1" ht="11.25">
      <c r="B342" s="218"/>
      <c r="C342" s="219"/>
      <c r="D342" s="208" t="s">
        <v>153</v>
      </c>
      <c r="E342" s="220" t="s">
        <v>19</v>
      </c>
      <c r="F342" s="221" t="s">
        <v>154</v>
      </c>
      <c r="G342" s="219"/>
      <c r="H342" s="222">
        <v>5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153</v>
      </c>
      <c r="AU342" s="228" t="s">
        <v>81</v>
      </c>
      <c r="AV342" s="14" t="s">
        <v>139</v>
      </c>
      <c r="AW342" s="14" t="s">
        <v>33</v>
      </c>
      <c r="AX342" s="14" t="s">
        <v>79</v>
      </c>
      <c r="AY342" s="228" t="s">
        <v>132</v>
      </c>
    </row>
    <row r="343" spans="1:65" s="2" customFormat="1" ht="16.5" customHeight="1">
      <c r="A343" s="35"/>
      <c r="B343" s="36"/>
      <c r="C343" s="235" t="s">
        <v>783</v>
      </c>
      <c r="D343" s="235" t="s">
        <v>217</v>
      </c>
      <c r="E343" s="236" t="s">
        <v>784</v>
      </c>
      <c r="F343" s="237" t="s">
        <v>785</v>
      </c>
      <c r="G343" s="238" t="s">
        <v>346</v>
      </c>
      <c r="H343" s="239">
        <v>2</v>
      </c>
      <c r="I343" s="240"/>
      <c r="J343" s="241">
        <f>ROUND(I343*H343,2)</f>
        <v>0</v>
      </c>
      <c r="K343" s="237" t="s">
        <v>19</v>
      </c>
      <c r="L343" s="242"/>
      <c r="M343" s="243" t="s">
        <v>19</v>
      </c>
      <c r="N343" s="244" t="s">
        <v>42</v>
      </c>
      <c r="O343" s="65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9" t="s">
        <v>208</v>
      </c>
      <c r="AT343" s="199" t="s">
        <v>217</v>
      </c>
      <c r="AU343" s="199" t="s">
        <v>81</v>
      </c>
      <c r="AY343" s="18" t="s">
        <v>132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8" t="s">
        <v>79</v>
      </c>
      <c r="BK343" s="200">
        <f>ROUND(I343*H343,2)</f>
        <v>0</v>
      </c>
      <c r="BL343" s="18" t="s">
        <v>139</v>
      </c>
      <c r="BM343" s="199" t="s">
        <v>786</v>
      </c>
    </row>
    <row r="344" spans="1:65" s="13" customFormat="1" ht="11.25">
      <c r="B344" s="206"/>
      <c r="C344" s="207"/>
      <c r="D344" s="208" t="s">
        <v>153</v>
      </c>
      <c r="E344" s="209" t="s">
        <v>19</v>
      </c>
      <c r="F344" s="210" t="s">
        <v>81</v>
      </c>
      <c r="G344" s="207"/>
      <c r="H344" s="211">
        <v>2</v>
      </c>
      <c r="I344" s="212"/>
      <c r="J344" s="207"/>
      <c r="K344" s="207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 t="s">
        <v>153</v>
      </c>
      <c r="AU344" s="217" t="s">
        <v>81</v>
      </c>
      <c r="AV344" s="13" t="s">
        <v>81</v>
      </c>
      <c r="AW344" s="13" t="s">
        <v>33</v>
      </c>
      <c r="AX344" s="13" t="s">
        <v>71</v>
      </c>
      <c r="AY344" s="217" t="s">
        <v>132</v>
      </c>
    </row>
    <row r="345" spans="1:65" s="14" customFormat="1" ht="11.25">
      <c r="B345" s="218"/>
      <c r="C345" s="219"/>
      <c r="D345" s="208" t="s">
        <v>153</v>
      </c>
      <c r="E345" s="220" t="s">
        <v>19</v>
      </c>
      <c r="F345" s="221" t="s">
        <v>154</v>
      </c>
      <c r="G345" s="219"/>
      <c r="H345" s="222">
        <v>2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153</v>
      </c>
      <c r="AU345" s="228" t="s">
        <v>81</v>
      </c>
      <c r="AV345" s="14" t="s">
        <v>139</v>
      </c>
      <c r="AW345" s="14" t="s">
        <v>33</v>
      </c>
      <c r="AX345" s="14" t="s">
        <v>79</v>
      </c>
      <c r="AY345" s="228" t="s">
        <v>132</v>
      </c>
    </row>
    <row r="346" spans="1:65" s="2" customFormat="1" ht="16.5" customHeight="1">
      <c r="A346" s="35"/>
      <c r="B346" s="36"/>
      <c r="C346" s="235" t="s">
        <v>787</v>
      </c>
      <c r="D346" s="235" t="s">
        <v>217</v>
      </c>
      <c r="E346" s="236" t="s">
        <v>788</v>
      </c>
      <c r="F346" s="237" t="s">
        <v>789</v>
      </c>
      <c r="G346" s="238" t="s">
        <v>346</v>
      </c>
      <c r="H346" s="239">
        <v>5</v>
      </c>
      <c r="I346" s="240"/>
      <c r="J346" s="241">
        <f>ROUND(I346*H346,2)</f>
        <v>0</v>
      </c>
      <c r="K346" s="237" t="s">
        <v>19</v>
      </c>
      <c r="L346" s="242"/>
      <c r="M346" s="243" t="s">
        <v>19</v>
      </c>
      <c r="N346" s="244" t="s">
        <v>42</v>
      </c>
      <c r="O346" s="65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9" t="s">
        <v>208</v>
      </c>
      <c r="AT346" s="199" t="s">
        <v>217</v>
      </c>
      <c r="AU346" s="199" t="s">
        <v>81</v>
      </c>
      <c r="AY346" s="18" t="s">
        <v>132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8" t="s">
        <v>79</v>
      </c>
      <c r="BK346" s="200">
        <f>ROUND(I346*H346,2)</f>
        <v>0</v>
      </c>
      <c r="BL346" s="18" t="s">
        <v>139</v>
      </c>
      <c r="BM346" s="199" t="s">
        <v>790</v>
      </c>
    </row>
    <row r="347" spans="1:65" s="13" customFormat="1" ht="11.25">
      <c r="B347" s="206"/>
      <c r="C347" s="207"/>
      <c r="D347" s="208" t="s">
        <v>153</v>
      </c>
      <c r="E347" s="209" t="s">
        <v>19</v>
      </c>
      <c r="F347" s="210" t="s">
        <v>194</v>
      </c>
      <c r="G347" s="207"/>
      <c r="H347" s="211">
        <v>5</v>
      </c>
      <c r="I347" s="212"/>
      <c r="J347" s="207"/>
      <c r="K347" s="207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153</v>
      </c>
      <c r="AU347" s="217" t="s">
        <v>81</v>
      </c>
      <c r="AV347" s="13" t="s">
        <v>81</v>
      </c>
      <c r="AW347" s="13" t="s">
        <v>33</v>
      </c>
      <c r="AX347" s="13" t="s">
        <v>71</v>
      </c>
      <c r="AY347" s="217" t="s">
        <v>132</v>
      </c>
    </row>
    <row r="348" spans="1:65" s="14" customFormat="1" ht="11.25">
      <c r="B348" s="218"/>
      <c r="C348" s="219"/>
      <c r="D348" s="208" t="s">
        <v>153</v>
      </c>
      <c r="E348" s="220" t="s">
        <v>19</v>
      </c>
      <c r="F348" s="221" t="s">
        <v>154</v>
      </c>
      <c r="G348" s="219"/>
      <c r="H348" s="222">
        <v>5</v>
      </c>
      <c r="I348" s="223"/>
      <c r="J348" s="219"/>
      <c r="K348" s="219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153</v>
      </c>
      <c r="AU348" s="228" t="s">
        <v>81</v>
      </c>
      <c r="AV348" s="14" t="s">
        <v>139</v>
      </c>
      <c r="AW348" s="14" t="s">
        <v>33</v>
      </c>
      <c r="AX348" s="14" t="s">
        <v>79</v>
      </c>
      <c r="AY348" s="228" t="s">
        <v>132</v>
      </c>
    </row>
    <row r="349" spans="1:65" s="2" customFormat="1" ht="16.5" customHeight="1">
      <c r="A349" s="35"/>
      <c r="B349" s="36"/>
      <c r="C349" s="235" t="s">
        <v>791</v>
      </c>
      <c r="D349" s="235" t="s">
        <v>217</v>
      </c>
      <c r="E349" s="236" t="s">
        <v>792</v>
      </c>
      <c r="F349" s="237" t="s">
        <v>793</v>
      </c>
      <c r="G349" s="238" t="s">
        <v>346</v>
      </c>
      <c r="H349" s="239">
        <v>3</v>
      </c>
      <c r="I349" s="240"/>
      <c r="J349" s="241">
        <f>ROUND(I349*H349,2)</f>
        <v>0</v>
      </c>
      <c r="K349" s="237" t="s">
        <v>19</v>
      </c>
      <c r="L349" s="242"/>
      <c r="M349" s="243" t="s">
        <v>19</v>
      </c>
      <c r="N349" s="244" t="s">
        <v>42</v>
      </c>
      <c r="O349" s="65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9" t="s">
        <v>208</v>
      </c>
      <c r="AT349" s="199" t="s">
        <v>217</v>
      </c>
      <c r="AU349" s="199" t="s">
        <v>81</v>
      </c>
      <c r="AY349" s="18" t="s">
        <v>132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8" t="s">
        <v>79</v>
      </c>
      <c r="BK349" s="200">
        <f>ROUND(I349*H349,2)</f>
        <v>0</v>
      </c>
      <c r="BL349" s="18" t="s">
        <v>139</v>
      </c>
      <c r="BM349" s="199" t="s">
        <v>794</v>
      </c>
    </row>
    <row r="350" spans="1:65" s="13" customFormat="1" ht="11.25">
      <c r="B350" s="206"/>
      <c r="C350" s="207"/>
      <c r="D350" s="208" t="s">
        <v>153</v>
      </c>
      <c r="E350" s="209" t="s">
        <v>19</v>
      </c>
      <c r="F350" s="210" t="s">
        <v>144</v>
      </c>
      <c r="G350" s="207"/>
      <c r="H350" s="211">
        <v>3</v>
      </c>
      <c r="I350" s="212"/>
      <c r="J350" s="207"/>
      <c r="K350" s="207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153</v>
      </c>
      <c r="AU350" s="217" t="s">
        <v>81</v>
      </c>
      <c r="AV350" s="13" t="s">
        <v>81</v>
      </c>
      <c r="AW350" s="13" t="s">
        <v>33</v>
      </c>
      <c r="AX350" s="13" t="s">
        <v>71</v>
      </c>
      <c r="AY350" s="217" t="s">
        <v>132</v>
      </c>
    </row>
    <row r="351" spans="1:65" s="14" customFormat="1" ht="11.25">
      <c r="B351" s="218"/>
      <c r="C351" s="219"/>
      <c r="D351" s="208" t="s">
        <v>153</v>
      </c>
      <c r="E351" s="220" t="s">
        <v>19</v>
      </c>
      <c r="F351" s="221" t="s">
        <v>154</v>
      </c>
      <c r="G351" s="219"/>
      <c r="H351" s="222">
        <v>3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153</v>
      </c>
      <c r="AU351" s="228" t="s">
        <v>81</v>
      </c>
      <c r="AV351" s="14" t="s">
        <v>139</v>
      </c>
      <c r="AW351" s="14" t="s">
        <v>33</v>
      </c>
      <c r="AX351" s="14" t="s">
        <v>79</v>
      </c>
      <c r="AY351" s="228" t="s">
        <v>132</v>
      </c>
    </row>
    <row r="352" spans="1:65" s="2" customFormat="1" ht="16.5" customHeight="1">
      <c r="A352" s="35"/>
      <c r="B352" s="36"/>
      <c r="C352" s="235" t="s">
        <v>795</v>
      </c>
      <c r="D352" s="235" t="s">
        <v>217</v>
      </c>
      <c r="E352" s="236" t="s">
        <v>796</v>
      </c>
      <c r="F352" s="237" t="s">
        <v>797</v>
      </c>
      <c r="G352" s="238" t="s">
        <v>346</v>
      </c>
      <c r="H352" s="239">
        <v>2</v>
      </c>
      <c r="I352" s="240"/>
      <c r="J352" s="241">
        <f>ROUND(I352*H352,2)</f>
        <v>0</v>
      </c>
      <c r="K352" s="237" t="s">
        <v>19</v>
      </c>
      <c r="L352" s="242"/>
      <c r="M352" s="243" t="s">
        <v>19</v>
      </c>
      <c r="N352" s="244" t="s">
        <v>42</v>
      </c>
      <c r="O352" s="65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9" t="s">
        <v>208</v>
      </c>
      <c r="AT352" s="199" t="s">
        <v>217</v>
      </c>
      <c r="AU352" s="199" t="s">
        <v>81</v>
      </c>
      <c r="AY352" s="18" t="s">
        <v>132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8" t="s">
        <v>79</v>
      </c>
      <c r="BK352" s="200">
        <f>ROUND(I352*H352,2)</f>
        <v>0</v>
      </c>
      <c r="BL352" s="18" t="s">
        <v>139</v>
      </c>
      <c r="BM352" s="199" t="s">
        <v>798</v>
      </c>
    </row>
    <row r="353" spans="1:65" s="13" customFormat="1" ht="11.25">
      <c r="B353" s="206"/>
      <c r="C353" s="207"/>
      <c r="D353" s="208" t="s">
        <v>153</v>
      </c>
      <c r="E353" s="209" t="s">
        <v>19</v>
      </c>
      <c r="F353" s="210" t="s">
        <v>81</v>
      </c>
      <c r="G353" s="207"/>
      <c r="H353" s="211">
        <v>2</v>
      </c>
      <c r="I353" s="212"/>
      <c r="J353" s="207"/>
      <c r="K353" s="207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153</v>
      </c>
      <c r="AU353" s="217" t="s">
        <v>81</v>
      </c>
      <c r="AV353" s="13" t="s">
        <v>81</v>
      </c>
      <c r="AW353" s="13" t="s">
        <v>33</v>
      </c>
      <c r="AX353" s="13" t="s">
        <v>71</v>
      </c>
      <c r="AY353" s="217" t="s">
        <v>132</v>
      </c>
    </row>
    <row r="354" spans="1:65" s="14" customFormat="1" ht="11.25">
      <c r="B354" s="218"/>
      <c r="C354" s="219"/>
      <c r="D354" s="208" t="s">
        <v>153</v>
      </c>
      <c r="E354" s="220" t="s">
        <v>19</v>
      </c>
      <c r="F354" s="221" t="s">
        <v>154</v>
      </c>
      <c r="G354" s="219"/>
      <c r="H354" s="222">
        <v>2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153</v>
      </c>
      <c r="AU354" s="228" t="s">
        <v>81</v>
      </c>
      <c r="AV354" s="14" t="s">
        <v>139</v>
      </c>
      <c r="AW354" s="14" t="s">
        <v>33</v>
      </c>
      <c r="AX354" s="14" t="s">
        <v>79</v>
      </c>
      <c r="AY354" s="228" t="s">
        <v>132</v>
      </c>
    </row>
    <row r="355" spans="1:65" s="2" customFormat="1" ht="16.5" customHeight="1">
      <c r="A355" s="35"/>
      <c r="B355" s="36"/>
      <c r="C355" s="235" t="s">
        <v>799</v>
      </c>
      <c r="D355" s="235" t="s">
        <v>217</v>
      </c>
      <c r="E355" s="236" t="s">
        <v>800</v>
      </c>
      <c r="F355" s="237" t="s">
        <v>801</v>
      </c>
      <c r="G355" s="238" t="s">
        <v>346</v>
      </c>
      <c r="H355" s="239">
        <v>7</v>
      </c>
      <c r="I355" s="240"/>
      <c r="J355" s="241">
        <f>ROUND(I355*H355,2)</f>
        <v>0</v>
      </c>
      <c r="K355" s="237" t="s">
        <v>19</v>
      </c>
      <c r="L355" s="242"/>
      <c r="M355" s="243" t="s">
        <v>19</v>
      </c>
      <c r="N355" s="244" t="s">
        <v>42</v>
      </c>
      <c r="O355" s="65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9" t="s">
        <v>208</v>
      </c>
      <c r="AT355" s="199" t="s">
        <v>217</v>
      </c>
      <c r="AU355" s="199" t="s">
        <v>81</v>
      </c>
      <c r="AY355" s="18" t="s">
        <v>132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8" t="s">
        <v>79</v>
      </c>
      <c r="BK355" s="200">
        <f>ROUND(I355*H355,2)</f>
        <v>0</v>
      </c>
      <c r="BL355" s="18" t="s">
        <v>139</v>
      </c>
      <c r="BM355" s="199" t="s">
        <v>802</v>
      </c>
    </row>
    <row r="356" spans="1:65" s="13" customFormat="1" ht="11.25">
      <c r="B356" s="206"/>
      <c r="C356" s="207"/>
      <c r="D356" s="208" t="s">
        <v>153</v>
      </c>
      <c r="E356" s="209" t="s">
        <v>19</v>
      </c>
      <c r="F356" s="210" t="s">
        <v>204</v>
      </c>
      <c r="G356" s="207"/>
      <c r="H356" s="211">
        <v>7</v>
      </c>
      <c r="I356" s="212"/>
      <c r="J356" s="207"/>
      <c r="K356" s="207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153</v>
      </c>
      <c r="AU356" s="217" t="s">
        <v>81</v>
      </c>
      <c r="AV356" s="13" t="s">
        <v>81</v>
      </c>
      <c r="AW356" s="13" t="s">
        <v>33</v>
      </c>
      <c r="AX356" s="13" t="s">
        <v>71</v>
      </c>
      <c r="AY356" s="217" t="s">
        <v>132</v>
      </c>
    </row>
    <row r="357" spans="1:65" s="14" customFormat="1" ht="11.25">
      <c r="B357" s="218"/>
      <c r="C357" s="219"/>
      <c r="D357" s="208" t="s">
        <v>153</v>
      </c>
      <c r="E357" s="220" t="s">
        <v>19</v>
      </c>
      <c r="F357" s="221" t="s">
        <v>154</v>
      </c>
      <c r="G357" s="219"/>
      <c r="H357" s="222">
        <v>7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153</v>
      </c>
      <c r="AU357" s="228" t="s">
        <v>81</v>
      </c>
      <c r="AV357" s="14" t="s">
        <v>139</v>
      </c>
      <c r="AW357" s="14" t="s">
        <v>33</v>
      </c>
      <c r="AX357" s="14" t="s">
        <v>79</v>
      </c>
      <c r="AY357" s="228" t="s">
        <v>132</v>
      </c>
    </row>
    <row r="358" spans="1:65" s="2" customFormat="1" ht="16.5" customHeight="1">
      <c r="A358" s="35"/>
      <c r="B358" s="36"/>
      <c r="C358" s="235" t="s">
        <v>803</v>
      </c>
      <c r="D358" s="235" t="s">
        <v>217</v>
      </c>
      <c r="E358" s="236" t="s">
        <v>804</v>
      </c>
      <c r="F358" s="237" t="s">
        <v>805</v>
      </c>
      <c r="G358" s="238" t="s">
        <v>346</v>
      </c>
      <c r="H358" s="239">
        <v>12</v>
      </c>
      <c r="I358" s="240"/>
      <c r="J358" s="241">
        <f>ROUND(I358*H358,2)</f>
        <v>0</v>
      </c>
      <c r="K358" s="237" t="s">
        <v>19</v>
      </c>
      <c r="L358" s="242"/>
      <c r="M358" s="243" t="s">
        <v>19</v>
      </c>
      <c r="N358" s="244" t="s">
        <v>42</v>
      </c>
      <c r="O358" s="65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9" t="s">
        <v>208</v>
      </c>
      <c r="AT358" s="199" t="s">
        <v>217</v>
      </c>
      <c r="AU358" s="199" t="s">
        <v>81</v>
      </c>
      <c r="AY358" s="18" t="s">
        <v>132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8" t="s">
        <v>79</v>
      </c>
      <c r="BK358" s="200">
        <f>ROUND(I358*H358,2)</f>
        <v>0</v>
      </c>
      <c r="BL358" s="18" t="s">
        <v>139</v>
      </c>
      <c r="BM358" s="199" t="s">
        <v>806</v>
      </c>
    </row>
    <row r="359" spans="1:65" s="13" customFormat="1" ht="11.25">
      <c r="B359" s="206"/>
      <c r="C359" s="207"/>
      <c r="D359" s="208" t="s">
        <v>153</v>
      </c>
      <c r="E359" s="209" t="s">
        <v>19</v>
      </c>
      <c r="F359" s="210" t="s">
        <v>227</v>
      </c>
      <c r="G359" s="207"/>
      <c r="H359" s="211">
        <v>12</v>
      </c>
      <c r="I359" s="212"/>
      <c r="J359" s="207"/>
      <c r="K359" s="207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153</v>
      </c>
      <c r="AU359" s="217" t="s">
        <v>81</v>
      </c>
      <c r="AV359" s="13" t="s">
        <v>81</v>
      </c>
      <c r="AW359" s="13" t="s">
        <v>33</v>
      </c>
      <c r="AX359" s="13" t="s">
        <v>71</v>
      </c>
      <c r="AY359" s="217" t="s">
        <v>132</v>
      </c>
    </row>
    <row r="360" spans="1:65" s="14" customFormat="1" ht="11.25">
      <c r="B360" s="218"/>
      <c r="C360" s="219"/>
      <c r="D360" s="208" t="s">
        <v>153</v>
      </c>
      <c r="E360" s="220" t="s">
        <v>19</v>
      </c>
      <c r="F360" s="221" t="s">
        <v>154</v>
      </c>
      <c r="G360" s="219"/>
      <c r="H360" s="222">
        <v>12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153</v>
      </c>
      <c r="AU360" s="228" t="s">
        <v>81</v>
      </c>
      <c r="AV360" s="14" t="s">
        <v>139</v>
      </c>
      <c r="AW360" s="14" t="s">
        <v>33</v>
      </c>
      <c r="AX360" s="14" t="s">
        <v>79</v>
      </c>
      <c r="AY360" s="228" t="s">
        <v>132</v>
      </c>
    </row>
    <row r="361" spans="1:65" s="2" customFormat="1" ht="16.5" customHeight="1">
      <c r="A361" s="35"/>
      <c r="B361" s="36"/>
      <c r="C361" s="188" t="s">
        <v>807</v>
      </c>
      <c r="D361" s="188" t="s">
        <v>135</v>
      </c>
      <c r="E361" s="189" t="s">
        <v>808</v>
      </c>
      <c r="F361" s="190" t="s">
        <v>809</v>
      </c>
      <c r="G361" s="191" t="s">
        <v>346</v>
      </c>
      <c r="H361" s="192">
        <v>8</v>
      </c>
      <c r="I361" s="193"/>
      <c r="J361" s="194">
        <f>ROUND(I361*H361,2)</f>
        <v>0</v>
      </c>
      <c r="K361" s="190" t="s">
        <v>19</v>
      </c>
      <c r="L361" s="40"/>
      <c r="M361" s="195" t="s">
        <v>19</v>
      </c>
      <c r="N361" s="196" t="s">
        <v>42</v>
      </c>
      <c r="O361" s="65"/>
      <c r="P361" s="197">
        <f>O361*H361</f>
        <v>0</v>
      </c>
      <c r="Q361" s="197">
        <v>0</v>
      </c>
      <c r="R361" s="197">
        <f>Q361*H361</f>
        <v>0</v>
      </c>
      <c r="S361" s="197">
        <v>0</v>
      </c>
      <c r="T361" s="198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9" t="s">
        <v>139</v>
      </c>
      <c r="AT361" s="199" t="s">
        <v>135</v>
      </c>
      <c r="AU361" s="199" t="s">
        <v>81</v>
      </c>
      <c r="AY361" s="18" t="s">
        <v>132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8" t="s">
        <v>79</v>
      </c>
      <c r="BK361" s="200">
        <f>ROUND(I361*H361,2)</f>
        <v>0</v>
      </c>
      <c r="BL361" s="18" t="s">
        <v>139</v>
      </c>
      <c r="BM361" s="199" t="s">
        <v>810</v>
      </c>
    </row>
    <row r="362" spans="1:65" s="13" customFormat="1" ht="11.25">
      <c r="B362" s="206"/>
      <c r="C362" s="207"/>
      <c r="D362" s="208" t="s">
        <v>153</v>
      </c>
      <c r="E362" s="209" t="s">
        <v>19</v>
      </c>
      <c r="F362" s="210" t="s">
        <v>811</v>
      </c>
      <c r="G362" s="207"/>
      <c r="H362" s="211">
        <v>8</v>
      </c>
      <c r="I362" s="212"/>
      <c r="J362" s="207"/>
      <c r="K362" s="207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153</v>
      </c>
      <c r="AU362" s="217" t="s">
        <v>81</v>
      </c>
      <c r="AV362" s="13" t="s">
        <v>81</v>
      </c>
      <c r="AW362" s="13" t="s">
        <v>33</v>
      </c>
      <c r="AX362" s="13" t="s">
        <v>71</v>
      </c>
      <c r="AY362" s="217" t="s">
        <v>132</v>
      </c>
    </row>
    <row r="363" spans="1:65" s="14" customFormat="1" ht="11.25">
      <c r="B363" s="218"/>
      <c r="C363" s="219"/>
      <c r="D363" s="208" t="s">
        <v>153</v>
      </c>
      <c r="E363" s="220" t="s">
        <v>19</v>
      </c>
      <c r="F363" s="221" t="s">
        <v>154</v>
      </c>
      <c r="G363" s="219"/>
      <c r="H363" s="222">
        <v>8</v>
      </c>
      <c r="I363" s="223"/>
      <c r="J363" s="219"/>
      <c r="K363" s="219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153</v>
      </c>
      <c r="AU363" s="228" t="s">
        <v>81</v>
      </c>
      <c r="AV363" s="14" t="s">
        <v>139</v>
      </c>
      <c r="AW363" s="14" t="s">
        <v>33</v>
      </c>
      <c r="AX363" s="14" t="s">
        <v>79</v>
      </c>
      <c r="AY363" s="228" t="s">
        <v>132</v>
      </c>
    </row>
    <row r="364" spans="1:65" s="2" customFormat="1" ht="16.5" customHeight="1">
      <c r="A364" s="35"/>
      <c r="B364" s="36"/>
      <c r="C364" s="235" t="s">
        <v>812</v>
      </c>
      <c r="D364" s="235" t="s">
        <v>217</v>
      </c>
      <c r="E364" s="236" t="s">
        <v>813</v>
      </c>
      <c r="F364" s="237" t="s">
        <v>814</v>
      </c>
      <c r="G364" s="238" t="s">
        <v>346</v>
      </c>
      <c r="H364" s="239">
        <v>8</v>
      </c>
      <c r="I364" s="240"/>
      <c r="J364" s="241">
        <f>ROUND(I364*H364,2)</f>
        <v>0</v>
      </c>
      <c r="K364" s="237" t="s">
        <v>19</v>
      </c>
      <c r="L364" s="242"/>
      <c r="M364" s="243" t="s">
        <v>19</v>
      </c>
      <c r="N364" s="244" t="s">
        <v>42</v>
      </c>
      <c r="O364" s="65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9" t="s">
        <v>208</v>
      </c>
      <c r="AT364" s="199" t="s">
        <v>217</v>
      </c>
      <c r="AU364" s="199" t="s">
        <v>81</v>
      </c>
      <c r="AY364" s="18" t="s">
        <v>132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8" t="s">
        <v>79</v>
      </c>
      <c r="BK364" s="200">
        <f>ROUND(I364*H364,2)</f>
        <v>0</v>
      </c>
      <c r="BL364" s="18" t="s">
        <v>139</v>
      </c>
      <c r="BM364" s="199" t="s">
        <v>815</v>
      </c>
    </row>
    <row r="365" spans="1:65" s="13" customFormat="1" ht="11.25">
      <c r="B365" s="206"/>
      <c r="C365" s="207"/>
      <c r="D365" s="208" t="s">
        <v>153</v>
      </c>
      <c r="E365" s="209" t="s">
        <v>19</v>
      </c>
      <c r="F365" s="210" t="s">
        <v>208</v>
      </c>
      <c r="G365" s="207"/>
      <c r="H365" s="211">
        <v>8</v>
      </c>
      <c r="I365" s="212"/>
      <c r="J365" s="207"/>
      <c r="K365" s="207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153</v>
      </c>
      <c r="AU365" s="217" t="s">
        <v>81</v>
      </c>
      <c r="AV365" s="13" t="s">
        <v>81</v>
      </c>
      <c r="AW365" s="13" t="s">
        <v>33</v>
      </c>
      <c r="AX365" s="13" t="s">
        <v>71</v>
      </c>
      <c r="AY365" s="217" t="s">
        <v>132</v>
      </c>
    </row>
    <row r="366" spans="1:65" s="14" customFormat="1" ht="11.25">
      <c r="B366" s="218"/>
      <c r="C366" s="219"/>
      <c r="D366" s="208" t="s">
        <v>153</v>
      </c>
      <c r="E366" s="220" t="s">
        <v>19</v>
      </c>
      <c r="F366" s="221" t="s">
        <v>154</v>
      </c>
      <c r="G366" s="219"/>
      <c r="H366" s="222">
        <v>8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153</v>
      </c>
      <c r="AU366" s="228" t="s">
        <v>81</v>
      </c>
      <c r="AV366" s="14" t="s">
        <v>139</v>
      </c>
      <c r="AW366" s="14" t="s">
        <v>33</v>
      </c>
      <c r="AX366" s="14" t="s">
        <v>79</v>
      </c>
      <c r="AY366" s="228" t="s">
        <v>132</v>
      </c>
    </row>
    <row r="367" spans="1:65" s="2" customFormat="1" ht="16.5" customHeight="1">
      <c r="A367" s="35"/>
      <c r="B367" s="36"/>
      <c r="C367" s="188" t="s">
        <v>816</v>
      </c>
      <c r="D367" s="188" t="s">
        <v>135</v>
      </c>
      <c r="E367" s="189" t="s">
        <v>817</v>
      </c>
      <c r="F367" s="190" t="s">
        <v>818</v>
      </c>
      <c r="G367" s="191" t="s">
        <v>346</v>
      </c>
      <c r="H367" s="192">
        <v>1</v>
      </c>
      <c r="I367" s="193"/>
      <c r="J367" s="194">
        <f>ROUND(I367*H367,2)</f>
        <v>0</v>
      </c>
      <c r="K367" s="190" t="s">
        <v>19</v>
      </c>
      <c r="L367" s="40"/>
      <c r="M367" s="195" t="s">
        <v>19</v>
      </c>
      <c r="N367" s="196" t="s">
        <v>42</v>
      </c>
      <c r="O367" s="65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9" t="s">
        <v>139</v>
      </c>
      <c r="AT367" s="199" t="s">
        <v>135</v>
      </c>
      <c r="AU367" s="199" t="s">
        <v>81</v>
      </c>
      <c r="AY367" s="18" t="s">
        <v>132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8" t="s">
        <v>79</v>
      </c>
      <c r="BK367" s="200">
        <f>ROUND(I367*H367,2)</f>
        <v>0</v>
      </c>
      <c r="BL367" s="18" t="s">
        <v>139</v>
      </c>
      <c r="BM367" s="199" t="s">
        <v>819</v>
      </c>
    </row>
    <row r="368" spans="1:65" s="13" customFormat="1" ht="11.25">
      <c r="B368" s="206"/>
      <c r="C368" s="207"/>
      <c r="D368" s="208" t="s">
        <v>153</v>
      </c>
      <c r="E368" s="209" t="s">
        <v>19</v>
      </c>
      <c r="F368" s="210" t="s">
        <v>746</v>
      </c>
      <c r="G368" s="207"/>
      <c r="H368" s="211">
        <v>1</v>
      </c>
      <c r="I368" s="212"/>
      <c r="J368" s="207"/>
      <c r="K368" s="207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153</v>
      </c>
      <c r="AU368" s="217" t="s">
        <v>81</v>
      </c>
      <c r="AV368" s="13" t="s">
        <v>81</v>
      </c>
      <c r="AW368" s="13" t="s">
        <v>33</v>
      </c>
      <c r="AX368" s="13" t="s">
        <v>71</v>
      </c>
      <c r="AY368" s="217" t="s">
        <v>132</v>
      </c>
    </row>
    <row r="369" spans="1:65" s="14" customFormat="1" ht="11.25">
      <c r="B369" s="218"/>
      <c r="C369" s="219"/>
      <c r="D369" s="208" t="s">
        <v>153</v>
      </c>
      <c r="E369" s="220" t="s">
        <v>19</v>
      </c>
      <c r="F369" s="221" t="s">
        <v>154</v>
      </c>
      <c r="G369" s="219"/>
      <c r="H369" s="222">
        <v>1</v>
      </c>
      <c r="I369" s="223"/>
      <c r="J369" s="219"/>
      <c r="K369" s="219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153</v>
      </c>
      <c r="AU369" s="228" t="s">
        <v>81</v>
      </c>
      <c r="AV369" s="14" t="s">
        <v>139</v>
      </c>
      <c r="AW369" s="14" t="s">
        <v>33</v>
      </c>
      <c r="AX369" s="14" t="s">
        <v>79</v>
      </c>
      <c r="AY369" s="228" t="s">
        <v>132</v>
      </c>
    </row>
    <row r="370" spans="1:65" s="2" customFormat="1" ht="16.5" customHeight="1">
      <c r="A370" s="35"/>
      <c r="B370" s="36"/>
      <c r="C370" s="235" t="s">
        <v>820</v>
      </c>
      <c r="D370" s="235" t="s">
        <v>217</v>
      </c>
      <c r="E370" s="236" t="s">
        <v>821</v>
      </c>
      <c r="F370" s="237" t="s">
        <v>822</v>
      </c>
      <c r="G370" s="238" t="s">
        <v>346</v>
      </c>
      <c r="H370" s="239">
        <v>1</v>
      </c>
      <c r="I370" s="240"/>
      <c r="J370" s="241">
        <f>ROUND(I370*H370,2)</f>
        <v>0</v>
      </c>
      <c r="K370" s="237" t="s">
        <v>19</v>
      </c>
      <c r="L370" s="242"/>
      <c r="M370" s="243" t="s">
        <v>19</v>
      </c>
      <c r="N370" s="244" t="s">
        <v>42</v>
      </c>
      <c r="O370" s="65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9" t="s">
        <v>208</v>
      </c>
      <c r="AT370" s="199" t="s">
        <v>217</v>
      </c>
      <c r="AU370" s="199" t="s">
        <v>81</v>
      </c>
      <c r="AY370" s="18" t="s">
        <v>132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8" t="s">
        <v>79</v>
      </c>
      <c r="BK370" s="200">
        <f>ROUND(I370*H370,2)</f>
        <v>0</v>
      </c>
      <c r="BL370" s="18" t="s">
        <v>139</v>
      </c>
      <c r="BM370" s="199" t="s">
        <v>823</v>
      </c>
    </row>
    <row r="371" spans="1:65" s="13" customFormat="1" ht="11.25">
      <c r="B371" s="206"/>
      <c r="C371" s="207"/>
      <c r="D371" s="208" t="s">
        <v>153</v>
      </c>
      <c r="E371" s="209" t="s">
        <v>19</v>
      </c>
      <c r="F371" s="210" t="s">
        <v>79</v>
      </c>
      <c r="G371" s="207"/>
      <c r="H371" s="211">
        <v>1</v>
      </c>
      <c r="I371" s="212"/>
      <c r="J371" s="207"/>
      <c r="K371" s="207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153</v>
      </c>
      <c r="AU371" s="217" t="s">
        <v>81</v>
      </c>
      <c r="AV371" s="13" t="s">
        <v>81</v>
      </c>
      <c r="AW371" s="13" t="s">
        <v>33</v>
      </c>
      <c r="AX371" s="13" t="s">
        <v>71</v>
      </c>
      <c r="AY371" s="217" t="s">
        <v>132</v>
      </c>
    </row>
    <row r="372" spans="1:65" s="14" customFormat="1" ht="11.25">
      <c r="B372" s="218"/>
      <c r="C372" s="219"/>
      <c r="D372" s="208" t="s">
        <v>153</v>
      </c>
      <c r="E372" s="220" t="s">
        <v>19</v>
      </c>
      <c r="F372" s="221" t="s">
        <v>154</v>
      </c>
      <c r="G372" s="219"/>
      <c r="H372" s="222">
        <v>1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153</v>
      </c>
      <c r="AU372" s="228" t="s">
        <v>81</v>
      </c>
      <c r="AV372" s="14" t="s">
        <v>139</v>
      </c>
      <c r="AW372" s="14" t="s">
        <v>33</v>
      </c>
      <c r="AX372" s="14" t="s">
        <v>79</v>
      </c>
      <c r="AY372" s="228" t="s">
        <v>132</v>
      </c>
    </row>
    <row r="373" spans="1:65" s="2" customFormat="1" ht="16.5" customHeight="1">
      <c r="A373" s="35"/>
      <c r="B373" s="36"/>
      <c r="C373" s="188" t="s">
        <v>824</v>
      </c>
      <c r="D373" s="188" t="s">
        <v>135</v>
      </c>
      <c r="E373" s="189" t="s">
        <v>825</v>
      </c>
      <c r="F373" s="190" t="s">
        <v>826</v>
      </c>
      <c r="G373" s="191" t="s">
        <v>252</v>
      </c>
      <c r="H373" s="192">
        <v>370.8</v>
      </c>
      <c r="I373" s="193"/>
      <c r="J373" s="194">
        <f>ROUND(I373*H373,2)</f>
        <v>0</v>
      </c>
      <c r="K373" s="190" t="s">
        <v>19</v>
      </c>
      <c r="L373" s="40"/>
      <c r="M373" s="195" t="s">
        <v>19</v>
      </c>
      <c r="N373" s="196" t="s">
        <v>42</v>
      </c>
      <c r="O373" s="65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9" t="s">
        <v>139</v>
      </c>
      <c r="AT373" s="199" t="s">
        <v>135</v>
      </c>
      <c r="AU373" s="199" t="s">
        <v>81</v>
      </c>
      <c r="AY373" s="18" t="s">
        <v>132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8" t="s">
        <v>79</v>
      </c>
      <c r="BK373" s="200">
        <f>ROUND(I373*H373,2)</f>
        <v>0</v>
      </c>
      <c r="BL373" s="18" t="s">
        <v>139</v>
      </c>
      <c r="BM373" s="199" t="s">
        <v>827</v>
      </c>
    </row>
    <row r="374" spans="1:65" s="13" customFormat="1" ht="11.25">
      <c r="B374" s="206"/>
      <c r="C374" s="207"/>
      <c r="D374" s="208" t="s">
        <v>153</v>
      </c>
      <c r="E374" s="209" t="s">
        <v>19</v>
      </c>
      <c r="F374" s="210" t="s">
        <v>828</v>
      </c>
      <c r="G374" s="207"/>
      <c r="H374" s="211">
        <v>160.6</v>
      </c>
      <c r="I374" s="212"/>
      <c r="J374" s="207"/>
      <c r="K374" s="207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153</v>
      </c>
      <c r="AU374" s="217" t="s">
        <v>81</v>
      </c>
      <c r="AV374" s="13" t="s">
        <v>81</v>
      </c>
      <c r="AW374" s="13" t="s">
        <v>33</v>
      </c>
      <c r="AX374" s="13" t="s">
        <v>71</v>
      </c>
      <c r="AY374" s="217" t="s">
        <v>132</v>
      </c>
    </row>
    <row r="375" spans="1:65" s="13" customFormat="1" ht="11.25">
      <c r="B375" s="206"/>
      <c r="C375" s="207"/>
      <c r="D375" s="208" t="s">
        <v>153</v>
      </c>
      <c r="E375" s="209" t="s">
        <v>19</v>
      </c>
      <c r="F375" s="210" t="s">
        <v>829</v>
      </c>
      <c r="G375" s="207"/>
      <c r="H375" s="211">
        <v>210.2</v>
      </c>
      <c r="I375" s="212"/>
      <c r="J375" s="207"/>
      <c r="K375" s="207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153</v>
      </c>
      <c r="AU375" s="217" t="s">
        <v>81</v>
      </c>
      <c r="AV375" s="13" t="s">
        <v>81</v>
      </c>
      <c r="AW375" s="13" t="s">
        <v>33</v>
      </c>
      <c r="AX375" s="13" t="s">
        <v>71</v>
      </c>
      <c r="AY375" s="217" t="s">
        <v>132</v>
      </c>
    </row>
    <row r="376" spans="1:65" s="14" customFormat="1" ht="11.25">
      <c r="B376" s="218"/>
      <c r="C376" s="219"/>
      <c r="D376" s="208" t="s">
        <v>153</v>
      </c>
      <c r="E376" s="220" t="s">
        <v>19</v>
      </c>
      <c r="F376" s="221" t="s">
        <v>154</v>
      </c>
      <c r="G376" s="219"/>
      <c r="H376" s="222">
        <v>370.79999999999995</v>
      </c>
      <c r="I376" s="223"/>
      <c r="J376" s="219"/>
      <c r="K376" s="219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153</v>
      </c>
      <c r="AU376" s="228" t="s">
        <v>81</v>
      </c>
      <c r="AV376" s="14" t="s">
        <v>139</v>
      </c>
      <c r="AW376" s="14" t="s">
        <v>33</v>
      </c>
      <c r="AX376" s="14" t="s">
        <v>79</v>
      </c>
      <c r="AY376" s="228" t="s">
        <v>132</v>
      </c>
    </row>
    <row r="377" spans="1:65" s="2" customFormat="1" ht="16.5" customHeight="1">
      <c r="A377" s="35"/>
      <c r="B377" s="36"/>
      <c r="C377" s="188" t="s">
        <v>830</v>
      </c>
      <c r="D377" s="188" t="s">
        <v>135</v>
      </c>
      <c r="E377" s="189" t="s">
        <v>831</v>
      </c>
      <c r="F377" s="190" t="s">
        <v>832</v>
      </c>
      <c r="G377" s="191" t="s">
        <v>182</v>
      </c>
      <c r="H377" s="192">
        <v>132.96700000000001</v>
      </c>
      <c r="I377" s="193"/>
      <c r="J377" s="194">
        <f>ROUND(I377*H377,2)</f>
        <v>0</v>
      </c>
      <c r="K377" s="190" t="s">
        <v>19</v>
      </c>
      <c r="L377" s="40"/>
      <c r="M377" s="195" t="s">
        <v>19</v>
      </c>
      <c r="N377" s="196" t="s">
        <v>42</v>
      </c>
      <c r="O377" s="65"/>
      <c r="P377" s="197">
        <f>O377*H377</f>
        <v>0</v>
      </c>
      <c r="Q377" s="197">
        <v>0</v>
      </c>
      <c r="R377" s="197">
        <f>Q377*H377</f>
        <v>0</v>
      </c>
      <c r="S377" s="197">
        <v>0</v>
      </c>
      <c r="T377" s="198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9" t="s">
        <v>139</v>
      </c>
      <c r="AT377" s="199" t="s">
        <v>135</v>
      </c>
      <c r="AU377" s="199" t="s">
        <v>81</v>
      </c>
      <c r="AY377" s="18" t="s">
        <v>132</v>
      </c>
      <c r="BE377" s="200">
        <f>IF(N377="základní",J377,0)</f>
        <v>0</v>
      </c>
      <c r="BF377" s="200">
        <f>IF(N377="snížená",J377,0)</f>
        <v>0</v>
      </c>
      <c r="BG377" s="200">
        <f>IF(N377="zákl. přenesená",J377,0)</f>
        <v>0</v>
      </c>
      <c r="BH377" s="200">
        <f>IF(N377="sníž. přenesená",J377,0)</f>
        <v>0</v>
      </c>
      <c r="BI377" s="200">
        <f>IF(N377="nulová",J377,0)</f>
        <v>0</v>
      </c>
      <c r="BJ377" s="18" t="s">
        <v>79</v>
      </c>
      <c r="BK377" s="200">
        <f>ROUND(I377*H377,2)</f>
        <v>0</v>
      </c>
      <c r="BL377" s="18" t="s">
        <v>139</v>
      </c>
      <c r="BM377" s="199" t="s">
        <v>833</v>
      </c>
    </row>
    <row r="378" spans="1:65" s="13" customFormat="1" ht="11.25">
      <c r="B378" s="206"/>
      <c r="C378" s="207"/>
      <c r="D378" s="208" t="s">
        <v>153</v>
      </c>
      <c r="E378" s="209" t="s">
        <v>19</v>
      </c>
      <c r="F378" s="210" t="s">
        <v>834</v>
      </c>
      <c r="G378" s="207"/>
      <c r="H378" s="211">
        <v>131.79</v>
      </c>
      <c r="I378" s="212"/>
      <c r="J378" s="207"/>
      <c r="K378" s="207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153</v>
      </c>
      <c r="AU378" s="217" t="s">
        <v>81</v>
      </c>
      <c r="AV378" s="13" t="s">
        <v>81</v>
      </c>
      <c r="AW378" s="13" t="s">
        <v>33</v>
      </c>
      <c r="AX378" s="13" t="s">
        <v>71</v>
      </c>
      <c r="AY378" s="217" t="s">
        <v>132</v>
      </c>
    </row>
    <row r="379" spans="1:65" s="13" customFormat="1" ht="11.25">
      <c r="B379" s="206"/>
      <c r="C379" s="207"/>
      <c r="D379" s="208" t="s">
        <v>153</v>
      </c>
      <c r="E379" s="209" t="s">
        <v>19</v>
      </c>
      <c r="F379" s="210" t="s">
        <v>835</v>
      </c>
      <c r="G379" s="207"/>
      <c r="H379" s="211">
        <v>0.17699999999999999</v>
      </c>
      <c r="I379" s="212"/>
      <c r="J379" s="207"/>
      <c r="K379" s="207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153</v>
      </c>
      <c r="AU379" s="217" t="s">
        <v>81</v>
      </c>
      <c r="AV379" s="13" t="s">
        <v>81</v>
      </c>
      <c r="AW379" s="13" t="s">
        <v>33</v>
      </c>
      <c r="AX379" s="13" t="s">
        <v>71</v>
      </c>
      <c r="AY379" s="217" t="s">
        <v>132</v>
      </c>
    </row>
    <row r="380" spans="1:65" s="13" customFormat="1" ht="11.25">
      <c r="B380" s="206"/>
      <c r="C380" s="207"/>
      <c r="D380" s="208" t="s">
        <v>153</v>
      </c>
      <c r="E380" s="209" t="s">
        <v>19</v>
      </c>
      <c r="F380" s="210" t="s">
        <v>836</v>
      </c>
      <c r="G380" s="207"/>
      <c r="H380" s="211">
        <v>1</v>
      </c>
      <c r="I380" s="212"/>
      <c r="J380" s="207"/>
      <c r="K380" s="207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153</v>
      </c>
      <c r="AU380" s="217" t="s">
        <v>81</v>
      </c>
      <c r="AV380" s="13" t="s">
        <v>81</v>
      </c>
      <c r="AW380" s="13" t="s">
        <v>33</v>
      </c>
      <c r="AX380" s="13" t="s">
        <v>71</v>
      </c>
      <c r="AY380" s="217" t="s">
        <v>132</v>
      </c>
    </row>
    <row r="381" spans="1:65" s="14" customFormat="1" ht="11.25">
      <c r="B381" s="218"/>
      <c r="C381" s="219"/>
      <c r="D381" s="208" t="s">
        <v>153</v>
      </c>
      <c r="E381" s="220" t="s">
        <v>19</v>
      </c>
      <c r="F381" s="221" t="s">
        <v>154</v>
      </c>
      <c r="G381" s="219"/>
      <c r="H381" s="222">
        <v>132.96699999999998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153</v>
      </c>
      <c r="AU381" s="228" t="s">
        <v>81</v>
      </c>
      <c r="AV381" s="14" t="s">
        <v>139</v>
      </c>
      <c r="AW381" s="14" t="s">
        <v>33</v>
      </c>
      <c r="AX381" s="14" t="s">
        <v>79</v>
      </c>
      <c r="AY381" s="228" t="s">
        <v>132</v>
      </c>
    </row>
    <row r="382" spans="1:65" s="2" customFormat="1" ht="16.5" customHeight="1">
      <c r="A382" s="35"/>
      <c r="B382" s="36"/>
      <c r="C382" s="188" t="s">
        <v>837</v>
      </c>
      <c r="D382" s="188" t="s">
        <v>135</v>
      </c>
      <c r="E382" s="189" t="s">
        <v>838</v>
      </c>
      <c r="F382" s="190" t="s">
        <v>839</v>
      </c>
      <c r="G382" s="191" t="s">
        <v>174</v>
      </c>
      <c r="H382" s="192">
        <v>1.248</v>
      </c>
      <c r="I382" s="193"/>
      <c r="J382" s="194">
        <f>ROUND(I382*H382,2)</f>
        <v>0</v>
      </c>
      <c r="K382" s="190" t="s">
        <v>19</v>
      </c>
      <c r="L382" s="40"/>
      <c r="M382" s="195" t="s">
        <v>19</v>
      </c>
      <c r="N382" s="196" t="s">
        <v>42</v>
      </c>
      <c r="O382" s="65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99" t="s">
        <v>139</v>
      </c>
      <c r="AT382" s="199" t="s">
        <v>135</v>
      </c>
      <c r="AU382" s="199" t="s">
        <v>81</v>
      </c>
      <c r="AY382" s="18" t="s">
        <v>132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8" t="s">
        <v>79</v>
      </c>
      <c r="BK382" s="200">
        <f>ROUND(I382*H382,2)</f>
        <v>0</v>
      </c>
      <c r="BL382" s="18" t="s">
        <v>139</v>
      </c>
      <c r="BM382" s="199" t="s">
        <v>840</v>
      </c>
    </row>
    <row r="383" spans="1:65" s="13" customFormat="1" ht="11.25">
      <c r="B383" s="206"/>
      <c r="C383" s="207"/>
      <c r="D383" s="208" t="s">
        <v>153</v>
      </c>
      <c r="E383" s="209" t="s">
        <v>19</v>
      </c>
      <c r="F383" s="210" t="s">
        <v>841</v>
      </c>
      <c r="G383" s="207"/>
      <c r="H383" s="211">
        <v>1.248</v>
      </c>
      <c r="I383" s="212"/>
      <c r="J383" s="207"/>
      <c r="K383" s="207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153</v>
      </c>
      <c r="AU383" s="217" t="s">
        <v>81</v>
      </c>
      <c r="AV383" s="13" t="s">
        <v>81</v>
      </c>
      <c r="AW383" s="13" t="s">
        <v>33</v>
      </c>
      <c r="AX383" s="13" t="s">
        <v>71</v>
      </c>
      <c r="AY383" s="217" t="s">
        <v>132</v>
      </c>
    </row>
    <row r="384" spans="1:65" s="14" customFormat="1" ht="11.25">
      <c r="B384" s="218"/>
      <c r="C384" s="219"/>
      <c r="D384" s="208" t="s">
        <v>153</v>
      </c>
      <c r="E384" s="220" t="s">
        <v>19</v>
      </c>
      <c r="F384" s="221" t="s">
        <v>154</v>
      </c>
      <c r="G384" s="219"/>
      <c r="H384" s="222">
        <v>1.248</v>
      </c>
      <c r="I384" s="223"/>
      <c r="J384" s="219"/>
      <c r="K384" s="219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153</v>
      </c>
      <c r="AU384" s="228" t="s">
        <v>81</v>
      </c>
      <c r="AV384" s="14" t="s">
        <v>139</v>
      </c>
      <c r="AW384" s="14" t="s">
        <v>33</v>
      </c>
      <c r="AX384" s="14" t="s">
        <v>79</v>
      </c>
      <c r="AY384" s="228" t="s">
        <v>132</v>
      </c>
    </row>
    <row r="385" spans="1:65" s="2" customFormat="1" ht="16.5" customHeight="1">
      <c r="A385" s="35"/>
      <c r="B385" s="36"/>
      <c r="C385" s="188" t="s">
        <v>842</v>
      </c>
      <c r="D385" s="188" t="s">
        <v>135</v>
      </c>
      <c r="E385" s="189" t="s">
        <v>843</v>
      </c>
      <c r="F385" s="190" t="s">
        <v>844</v>
      </c>
      <c r="G385" s="191" t="s">
        <v>252</v>
      </c>
      <c r="H385" s="192">
        <v>370.8</v>
      </c>
      <c r="I385" s="193"/>
      <c r="J385" s="194">
        <f>ROUND(I385*H385,2)</f>
        <v>0</v>
      </c>
      <c r="K385" s="190" t="s">
        <v>19</v>
      </c>
      <c r="L385" s="40"/>
      <c r="M385" s="195" t="s">
        <v>19</v>
      </c>
      <c r="N385" s="196" t="s">
        <v>42</v>
      </c>
      <c r="O385" s="65"/>
      <c r="P385" s="197">
        <f>O385*H385</f>
        <v>0</v>
      </c>
      <c r="Q385" s="197">
        <v>0</v>
      </c>
      <c r="R385" s="197">
        <f>Q385*H385</f>
        <v>0</v>
      </c>
      <c r="S385" s="197">
        <v>0</v>
      </c>
      <c r="T385" s="198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9" t="s">
        <v>139</v>
      </c>
      <c r="AT385" s="199" t="s">
        <v>135</v>
      </c>
      <c r="AU385" s="199" t="s">
        <v>81</v>
      </c>
      <c r="AY385" s="18" t="s">
        <v>132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8" t="s">
        <v>79</v>
      </c>
      <c r="BK385" s="200">
        <f>ROUND(I385*H385,2)</f>
        <v>0</v>
      </c>
      <c r="BL385" s="18" t="s">
        <v>139</v>
      </c>
      <c r="BM385" s="199" t="s">
        <v>845</v>
      </c>
    </row>
    <row r="386" spans="1:65" s="13" customFormat="1" ht="11.25">
      <c r="B386" s="206"/>
      <c r="C386" s="207"/>
      <c r="D386" s="208" t="s">
        <v>153</v>
      </c>
      <c r="E386" s="209" t="s">
        <v>19</v>
      </c>
      <c r="F386" s="210" t="s">
        <v>828</v>
      </c>
      <c r="G386" s="207"/>
      <c r="H386" s="211">
        <v>160.6</v>
      </c>
      <c r="I386" s="212"/>
      <c r="J386" s="207"/>
      <c r="K386" s="207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153</v>
      </c>
      <c r="AU386" s="217" t="s">
        <v>81</v>
      </c>
      <c r="AV386" s="13" t="s">
        <v>81</v>
      </c>
      <c r="AW386" s="13" t="s">
        <v>33</v>
      </c>
      <c r="AX386" s="13" t="s">
        <v>71</v>
      </c>
      <c r="AY386" s="217" t="s">
        <v>132</v>
      </c>
    </row>
    <row r="387" spans="1:65" s="13" customFormat="1" ht="11.25">
      <c r="B387" s="206"/>
      <c r="C387" s="207"/>
      <c r="D387" s="208" t="s">
        <v>153</v>
      </c>
      <c r="E387" s="209" t="s">
        <v>19</v>
      </c>
      <c r="F387" s="210" t="s">
        <v>829</v>
      </c>
      <c r="G387" s="207"/>
      <c r="H387" s="211">
        <v>210.2</v>
      </c>
      <c r="I387" s="212"/>
      <c r="J387" s="207"/>
      <c r="K387" s="207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153</v>
      </c>
      <c r="AU387" s="217" t="s">
        <v>81</v>
      </c>
      <c r="AV387" s="13" t="s">
        <v>81</v>
      </c>
      <c r="AW387" s="13" t="s">
        <v>33</v>
      </c>
      <c r="AX387" s="13" t="s">
        <v>71</v>
      </c>
      <c r="AY387" s="217" t="s">
        <v>132</v>
      </c>
    </row>
    <row r="388" spans="1:65" s="14" customFormat="1" ht="11.25">
      <c r="B388" s="218"/>
      <c r="C388" s="219"/>
      <c r="D388" s="208" t="s">
        <v>153</v>
      </c>
      <c r="E388" s="220" t="s">
        <v>19</v>
      </c>
      <c r="F388" s="221" t="s">
        <v>154</v>
      </c>
      <c r="G388" s="219"/>
      <c r="H388" s="222">
        <v>370.79999999999995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153</v>
      </c>
      <c r="AU388" s="228" t="s">
        <v>81</v>
      </c>
      <c r="AV388" s="14" t="s">
        <v>139</v>
      </c>
      <c r="AW388" s="14" t="s">
        <v>33</v>
      </c>
      <c r="AX388" s="14" t="s">
        <v>79</v>
      </c>
      <c r="AY388" s="228" t="s">
        <v>132</v>
      </c>
    </row>
    <row r="389" spans="1:65" s="12" customFormat="1" ht="22.9" customHeight="1">
      <c r="B389" s="172"/>
      <c r="C389" s="173"/>
      <c r="D389" s="174" t="s">
        <v>70</v>
      </c>
      <c r="E389" s="186" t="s">
        <v>211</v>
      </c>
      <c r="F389" s="186" t="s">
        <v>342</v>
      </c>
      <c r="G389" s="173"/>
      <c r="H389" s="173"/>
      <c r="I389" s="176"/>
      <c r="J389" s="187">
        <f>BK389</f>
        <v>0</v>
      </c>
      <c r="K389" s="173"/>
      <c r="L389" s="178"/>
      <c r="M389" s="179"/>
      <c r="N389" s="180"/>
      <c r="O389" s="180"/>
      <c r="P389" s="181">
        <f>SUM(P390:P401)</f>
        <v>0</v>
      </c>
      <c r="Q389" s="180"/>
      <c r="R389" s="181">
        <f>SUM(R390:R401)</f>
        <v>0</v>
      </c>
      <c r="S389" s="180"/>
      <c r="T389" s="182">
        <f>SUM(T390:T401)</f>
        <v>0</v>
      </c>
      <c r="AR389" s="183" t="s">
        <v>79</v>
      </c>
      <c r="AT389" s="184" t="s">
        <v>70</v>
      </c>
      <c r="AU389" s="184" t="s">
        <v>79</v>
      </c>
      <c r="AY389" s="183" t="s">
        <v>132</v>
      </c>
      <c r="BK389" s="185">
        <f>SUM(BK390:BK401)</f>
        <v>0</v>
      </c>
    </row>
    <row r="390" spans="1:65" s="2" customFormat="1" ht="16.5" customHeight="1">
      <c r="A390" s="35"/>
      <c r="B390" s="36"/>
      <c r="C390" s="188" t="s">
        <v>846</v>
      </c>
      <c r="D390" s="188" t="s">
        <v>135</v>
      </c>
      <c r="E390" s="189" t="s">
        <v>847</v>
      </c>
      <c r="F390" s="190" t="s">
        <v>848</v>
      </c>
      <c r="G390" s="191" t="s">
        <v>252</v>
      </c>
      <c r="H390" s="192">
        <v>5</v>
      </c>
      <c r="I390" s="193"/>
      <c r="J390" s="194">
        <f>ROUND(I390*H390,2)</f>
        <v>0</v>
      </c>
      <c r="K390" s="190" t="s">
        <v>19</v>
      </c>
      <c r="L390" s="40"/>
      <c r="M390" s="195" t="s">
        <v>19</v>
      </c>
      <c r="N390" s="196" t="s">
        <v>42</v>
      </c>
      <c r="O390" s="65"/>
      <c r="P390" s="197">
        <f>O390*H390</f>
        <v>0</v>
      </c>
      <c r="Q390" s="197">
        <v>0</v>
      </c>
      <c r="R390" s="197">
        <f>Q390*H390</f>
        <v>0</v>
      </c>
      <c r="S390" s="197">
        <v>0</v>
      </c>
      <c r="T390" s="198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9" t="s">
        <v>139</v>
      </c>
      <c r="AT390" s="199" t="s">
        <v>135</v>
      </c>
      <c r="AU390" s="199" t="s">
        <v>81</v>
      </c>
      <c r="AY390" s="18" t="s">
        <v>132</v>
      </c>
      <c r="BE390" s="200">
        <f>IF(N390="základní",J390,0)</f>
        <v>0</v>
      </c>
      <c r="BF390" s="200">
        <f>IF(N390="snížená",J390,0)</f>
        <v>0</v>
      </c>
      <c r="BG390" s="200">
        <f>IF(N390="zákl. přenesená",J390,0)</f>
        <v>0</v>
      </c>
      <c r="BH390" s="200">
        <f>IF(N390="sníž. přenesená",J390,0)</f>
        <v>0</v>
      </c>
      <c r="BI390" s="200">
        <f>IF(N390="nulová",J390,0)</f>
        <v>0</v>
      </c>
      <c r="BJ390" s="18" t="s">
        <v>79</v>
      </c>
      <c r="BK390" s="200">
        <f>ROUND(I390*H390,2)</f>
        <v>0</v>
      </c>
      <c r="BL390" s="18" t="s">
        <v>139</v>
      </c>
      <c r="BM390" s="199" t="s">
        <v>849</v>
      </c>
    </row>
    <row r="391" spans="1:65" s="13" customFormat="1" ht="11.25">
      <c r="B391" s="206"/>
      <c r="C391" s="207"/>
      <c r="D391" s="208" t="s">
        <v>153</v>
      </c>
      <c r="E391" s="209" t="s">
        <v>19</v>
      </c>
      <c r="F391" s="210" t="s">
        <v>850</v>
      </c>
      <c r="G391" s="207"/>
      <c r="H391" s="211">
        <v>5</v>
      </c>
      <c r="I391" s="212"/>
      <c r="J391" s="207"/>
      <c r="K391" s="207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153</v>
      </c>
      <c r="AU391" s="217" t="s">
        <v>81</v>
      </c>
      <c r="AV391" s="13" t="s">
        <v>81</v>
      </c>
      <c r="AW391" s="13" t="s">
        <v>33</v>
      </c>
      <c r="AX391" s="13" t="s">
        <v>71</v>
      </c>
      <c r="AY391" s="217" t="s">
        <v>132</v>
      </c>
    </row>
    <row r="392" spans="1:65" s="14" customFormat="1" ht="11.25">
      <c r="B392" s="218"/>
      <c r="C392" s="219"/>
      <c r="D392" s="208" t="s">
        <v>153</v>
      </c>
      <c r="E392" s="220" t="s">
        <v>19</v>
      </c>
      <c r="F392" s="221" t="s">
        <v>154</v>
      </c>
      <c r="G392" s="219"/>
      <c r="H392" s="222">
        <v>5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153</v>
      </c>
      <c r="AU392" s="228" t="s">
        <v>81</v>
      </c>
      <c r="AV392" s="14" t="s">
        <v>139</v>
      </c>
      <c r="AW392" s="14" t="s">
        <v>33</v>
      </c>
      <c r="AX392" s="14" t="s">
        <v>79</v>
      </c>
      <c r="AY392" s="228" t="s">
        <v>132</v>
      </c>
    </row>
    <row r="393" spans="1:65" s="2" customFormat="1" ht="16.5" customHeight="1">
      <c r="A393" s="35"/>
      <c r="B393" s="36"/>
      <c r="C393" s="188" t="s">
        <v>851</v>
      </c>
      <c r="D393" s="188" t="s">
        <v>135</v>
      </c>
      <c r="E393" s="189" t="s">
        <v>852</v>
      </c>
      <c r="F393" s="190" t="s">
        <v>853</v>
      </c>
      <c r="G393" s="191" t="s">
        <v>252</v>
      </c>
      <c r="H393" s="192">
        <v>5</v>
      </c>
      <c r="I393" s="193"/>
      <c r="J393" s="194">
        <f>ROUND(I393*H393,2)</f>
        <v>0</v>
      </c>
      <c r="K393" s="190" t="s">
        <v>19</v>
      </c>
      <c r="L393" s="40"/>
      <c r="M393" s="195" t="s">
        <v>19</v>
      </c>
      <c r="N393" s="196" t="s">
        <v>42</v>
      </c>
      <c r="O393" s="65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9" t="s">
        <v>139</v>
      </c>
      <c r="AT393" s="199" t="s">
        <v>135</v>
      </c>
      <c r="AU393" s="199" t="s">
        <v>81</v>
      </c>
      <c r="AY393" s="18" t="s">
        <v>132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8" t="s">
        <v>79</v>
      </c>
      <c r="BK393" s="200">
        <f>ROUND(I393*H393,2)</f>
        <v>0</v>
      </c>
      <c r="BL393" s="18" t="s">
        <v>139</v>
      </c>
      <c r="BM393" s="199" t="s">
        <v>854</v>
      </c>
    </row>
    <row r="394" spans="1:65" s="13" customFormat="1" ht="11.25">
      <c r="B394" s="206"/>
      <c r="C394" s="207"/>
      <c r="D394" s="208" t="s">
        <v>153</v>
      </c>
      <c r="E394" s="209" t="s">
        <v>19</v>
      </c>
      <c r="F394" s="210" t="s">
        <v>850</v>
      </c>
      <c r="G394" s="207"/>
      <c r="H394" s="211">
        <v>5</v>
      </c>
      <c r="I394" s="212"/>
      <c r="J394" s="207"/>
      <c r="K394" s="207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153</v>
      </c>
      <c r="AU394" s="217" t="s">
        <v>81</v>
      </c>
      <c r="AV394" s="13" t="s">
        <v>81</v>
      </c>
      <c r="AW394" s="13" t="s">
        <v>33</v>
      </c>
      <c r="AX394" s="13" t="s">
        <v>71</v>
      </c>
      <c r="AY394" s="217" t="s">
        <v>132</v>
      </c>
    </row>
    <row r="395" spans="1:65" s="14" customFormat="1" ht="11.25">
      <c r="B395" s="218"/>
      <c r="C395" s="219"/>
      <c r="D395" s="208" t="s">
        <v>153</v>
      </c>
      <c r="E395" s="220" t="s">
        <v>19</v>
      </c>
      <c r="F395" s="221" t="s">
        <v>154</v>
      </c>
      <c r="G395" s="219"/>
      <c r="H395" s="222">
        <v>5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153</v>
      </c>
      <c r="AU395" s="228" t="s">
        <v>81</v>
      </c>
      <c r="AV395" s="14" t="s">
        <v>139</v>
      </c>
      <c r="AW395" s="14" t="s">
        <v>33</v>
      </c>
      <c r="AX395" s="14" t="s">
        <v>79</v>
      </c>
      <c r="AY395" s="228" t="s">
        <v>132</v>
      </c>
    </row>
    <row r="396" spans="1:65" s="2" customFormat="1" ht="16.5" customHeight="1">
      <c r="A396" s="35"/>
      <c r="B396" s="36"/>
      <c r="C396" s="188" t="s">
        <v>855</v>
      </c>
      <c r="D396" s="188" t="s">
        <v>135</v>
      </c>
      <c r="E396" s="189" t="s">
        <v>856</v>
      </c>
      <c r="F396" s="190" t="s">
        <v>857</v>
      </c>
      <c r="G396" s="191" t="s">
        <v>252</v>
      </c>
      <c r="H396" s="192">
        <v>5</v>
      </c>
      <c r="I396" s="193"/>
      <c r="J396" s="194">
        <f>ROUND(I396*H396,2)</f>
        <v>0</v>
      </c>
      <c r="K396" s="190" t="s">
        <v>19</v>
      </c>
      <c r="L396" s="40"/>
      <c r="M396" s="195" t="s">
        <v>19</v>
      </c>
      <c r="N396" s="196" t="s">
        <v>42</v>
      </c>
      <c r="O396" s="65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9" t="s">
        <v>139</v>
      </c>
      <c r="AT396" s="199" t="s">
        <v>135</v>
      </c>
      <c r="AU396" s="199" t="s">
        <v>81</v>
      </c>
      <c r="AY396" s="18" t="s">
        <v>132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8" t="s">
        <v>79</v>
      </c>
      <c r="BK396" s="200">
        <f>ROUND(I396*H396,2)</f>
        <v>0</v>
      </c>
      <c r="BL396" s="18" t="s">
        <v>139</v>
      </c>
      <c r="BM396" s="199" t="s">
        <v>858</v>
      </c>
    </row>
    <row r="397" spans="1:65" s="13" customFormat="1" ht="11.25">
      <c r="B397" s="206"/>
      <c r="C397" s="207"/>
      <c r="D397" s="208" t="s">
        <v>153</v>
      </c>
      <c r="E397" s="209" t="s">
        <v>19</v>
      </c>
      <c r="F397" s="210" t="s">
        <v>850</v>
      </c>
      <c r="G397" s="207"/>
      <c r="H397" s="211">
        <v>5</v>
      </c>
      <c r="I397" s="212"/>
      <c r="J397" s="207"/>
      <c r="K397" s="207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153</v>
      </c>
      <c r="AU397" s="217" t="s">
        <v>81</v>
      </c>
      <c r="AV397" s="13" t="s">
        <v>81</v>
      </c>
      <c r="AW397" s="13" t="s">
        <v>33</v>
      </c>
      <c r="AX397" s="13" t="s">
        <v>71</v>
      </c>
      <c r="AY397" s="217" t="s">
        <v>132</v>
      </c>
    </row>
    <row r="398" spans="1:65" s="14" customFormat="1" ht="11.25">
      <c r="B398" s="218"/>
      <c r="C398" s="219"/>
      <c r="D398" s="208" t="s">
        <v>153</v>
      </c>
      <c r="E398" s="220" t="s">
        <v>19</v>
      </c>
      <c r="F398" s="221" t="s">
        <v>154</v>
      </c>
      <c r="G398" s="219"/>
      <c r="H398" s="222">
        <v>5</v>
      </c>
      <c r="I398" s="223"/>
      <c r="J398" s="219"/>
      <c r="K398" s="219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153</v>
      </c>
      <c r="AU398" s="228" t="s">
        <v>81</v>
      </c>
      <c r="AV398" s="14" t="s">
        <v>139</v>
      </c>
      <c r="AW398" s="14" t="s">
        <v>33</v>
      </c>
      <c r="AX398" s="14" t="s">
        <v>79</v>
      </c>
      <c r="AY398" s="228" t="s">
        <v>132</v>
      </c>
    </row>
    <row r="399" spans="1:65" s="2" customFormat="1" ht="16.5" customHeight="1">
      <c r="A399" s="35"/>
      <c r="B399" s="36"/>
      <c r="C399" s="188" t="s">
        <v>859</v>
      </c>
      <c r="D399" s="188" t="s">
        <v>135</v>
      </c>
      <c r="E399" s="189" t="s">
        <v>860</v>
      </c>
      <c r="F399" s="190" t="s">
        <v>861</v>
      </c>
      <c r="G399" s="191" t="s">
        <v>252</v>
      </c>
      <c r="H399" s="192">
        <v>5</v>
      </c>
      <c r="I399" s="193"/>
      <c r="J399" s="194">
        <f>ROUND(I399*H399,2)</f>
        <v>0</v>
      </c>
      <c r="K399" s="190" t="s">
        <v>19</v>
      </c>
      <c r="L399" s="40"/>
      <c r="M399" s="195" t="s">
        <v>19</v>
      </c>
      <c r="N399" s="196" t="s">
        <v>42</v>
      </c>
      <c r="O399" s="65"/>
      <c r="P399" s="197">
        <f>O399*H399</f>
        <v>0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99" t="s">
        <v>139</v>
      </c>
      <c r="AT399" s="199" t="s">
        <v>135</v>
      </c>
      <c r="AU399" s="199" t="s">
        <v>81</v>
      </c>
      <c r="AY399" s="18" t="s">
        <v>132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8" t="s">
        <v>79</v>
      </c>
      <c r="BK399" s="200">
        <f>ROUND(I399*H399,2)</f>
        <v>0</v>
      </c>
      <c r="BL399" s="18" t="s">
        <v>139</v>
      </c>
      <c r="BM399" s="199" t="s">
        <v>862</v>
      </c>
    </row>
    <row r="400" spans="1:65" s="13" customFormat="1" ht="11.25">
      <c r="B400" s="206"/>
      <c r="C400" s="207"/>
      <c r="D400" s="208" t="s">
        <v>153</v>
      </c>
      <c r="E400" s="209" t="s">
        <v>19</v>
      </c>
      <c r="F400" s="210" t="s">
        <v>850</v>
      </c>
      <c r="G400" s="207"/>
      <c r="H400" s="211">
        <v>5</v>
      </c>
      <c r="I400" s="212"/>
      <c r="J400" s="207"/>
      <c r="K400" s="207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153</v>
      </c>
      <c r="AU400" s="217" t="s">
        <v>81</v>
      </c>
      <c r="AV400" s="13" t="s">
        <v>81</v>
      </c>
      <c r="AW400" s="13" t="s">
        <v>33</v>
      </c>
      <c r="AX400" s="13" t="s">
        <v>71</v>
      </c>
      <c r="AY400" s="217" t="s">
        <v>132</v>
      </c>
    </row>
    <row r="401" spans="1:65" s="14" customFormat="1" ht="11.25">
      <c r="B401" s="218"/>
      <c r="C401" s="219"/>
      <c r="D401" s="208" t="s">
        <v>153</v>
      </c>
      <c r="E401" s="220" t="s">
        <v>19</v>
      </c>
      <c r="F401" s="221" t="s">
        <v>154</v>
      </c>
      <c r="G401" s="219"/>
      <c r="H401" s="222">
        <v>5</v>
      </c>
      <c r="I401" s="223"/>
      <c r="J401" s="219"/>
      <c r="K401" s="219"/>
      <c r="L401" s="224"/>
      <c r="M401" s="225"/>
      <c r="N401" s="226"/>
      <c r="O401" s="226"/>
      <c r="P401" s="226"/>
      <c r="Q401" s="226"/>
      <c r="R401" s="226"/>
      <c r="S401" s="226"/>
      <c r="T401" s="227"/>
      <c r="AT401" s="228" t="s">
        <v>153</v>
      </c>
      <c r="AU401" s="228" t="s">
        <v>81</v>
      </c>
      <c r="AV401" s="14" t="s">
        <v>139</v>
      </c>
      <c r="AW401" s="14" t="s">
        <v>33</v>
      </c>
      <c r="AX401" s="14" t="s">
        <v>79</v>
      </c>
      <c r="AY401" s="228" t="s">
        <v>132</v>
      </c>
    </row>
    <row r="402" spans="1:65" s="12" customFormat="1" ht="22.9" customHeight="1">
      <c r="B402" s="172"/>
      <c r="C402" s="173"/>
      <c r="D402" s="174" t="s">
        <v>70</v>
      </c>
      <c r="E402" s="186" t="s">
        <v>855</v>
      </c>
      <c r="F402" s="186" t="s">
        <v>426</v>
      </c>
      <c r="G402" s="173"/>
      <c r="H402" s="173"/>
      <c r="I402" s="176"/>
      <c r="J402" s="187">
        <f>BK402</f>
        <v>0</v>
      </c>
      <c r="K402" s="173"/>
      <c r="L402" s="178"/>
      <c r="M402" s="179"/>
      <c r="N402" s="180"/>
      <c r="O402" s="180"/>
      <c r="P402" s="181">
        <f>P403</f>
        <v>0</v>
      </c>
      <c r="Q402" s="180"/>
      <c r="R402" s="181">
        <f>R403</f>
        <v>0</v>
      </c>
      <c r="S402" s="180"/>
      <c r="T402" s="182">
        <f>T403</f>
        <v>0</v>
      </c>
      <c r="AR402" s="183" t="s">
        <v>79</v>
      </c>
      <c r="AT402" s="184" t="s">
        <v>70</v>
      </c>
      <c r="AU402" s="184" t="s">
        <v>79</v>
      </c>
      <c r="AY402" s="183" t="s">
        <v>132</v>
      </c>
      <c r="BK402" s="185">
        <f>BK403</f>
        <v>0</v>
      </c>
    </row>
    <row r="403" spans="1:65" s="2" customFormat="1" ht="16.5" customHeight="1">
      <c r="A403" s="35"/>
      <c r="B403" s="36"/>
      <c r="C403" s="188" t="s">
        <v>863</v>
      </c>
      <c r="D403" s="188" t="s">
        <v>135</v>
      </c>
      <c r="E403" s="189" t="s">
        <v>864</v>
      </c>
      <c r="F403" s="190" t="s">
        <v>865</v>
      </c>
      <c r="G403" s="191" t="s">
        <v>220</v>
      </c>
      <c r="H403" s="192">
        <v>660.11500000000001</v>
      </c>
      <c r="I403" s="193"/>
      <c r="J403" s="194">
        <f>ROUND(I403*H403,2)</f>
        <v>0</v>
      </c>
      <c r="K403" s="190" t="s">
        <v>19</v>
      </c>
      <c r="L403" s="40"/>
      <c r="M403" s="195" t="s">
        <v>19</v>
      </c>
      <c r="N403" s="196" t="s">
        <v>42</v>
      </c>
      <c r="O403" s="65"/>
      <c r="P403" s="197">
        <f>O403*H403</f>
        <v>0</v>
      </c>
      <c r="Q403" s="197">
        <v>0</v>
      </c>
      <c r="R403" s="197">
        <f>Q403*H403</f>
        <v>0</v>
      </c>
      <c r="S403" s="197">
        <v>0</v>
      </c>
      <c r="T403" s="198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9" t="s">
        <v>139</v>
      </c>
      <c r="AT403" s="199" t="s">
        <v>135</v>
      </c>
      <c r="AU403" s="199" t="s">
        <v>81</v>
      </c>
      <c r="AY403" s="18" t="s">
        <v>132</v>
      </c>
      <c r="BE403" s="200">
        <f>IF(N403="základní",J403,0)</f>
        <v>0</v>
      </c>
      <c r="BF403" s="200">
        <f>IF(N403="snížená",J403,0)</f>
        <v>0</v>
      </c>
      <c r="BG403" s="200">
        <f>IF(N403="zákl. přenesená",J403,0)</f>
        <v>0</v>
      </c>
      <c r="BH403" s="200">
        <f>IF(N403="sníž. přenesená",J403,0)</f>
        <v>0</v>
      </c>
      <c r="BI403" s="200">
        <f>IF(N403="nulová",J403,0)</f>
        <v>0</v>
      </c>
      <c r="BJ403" s="18" t="s">
        <v>79</v>
      </c>
      <c r="BK403" s="200">
        <f>ROUND(I403*H403,2)</f>
        <v>0</v>
      </c>
      <c r="BL403" s="18" t="s">
        <v>139</v>
      </c>
      <c r="BM403" s="199" t="s">
        <v>866</v>
      </c>
    </row>
    <row r="404" spans="1:65" s="12" customFormat="1" ht="22.9" customHeight="1">
      <c r="B404" s="172"/>
      <c r="C404" s="173"/>
      <c r="D404" s="174" t="s">
        <v>70</v>
      </c>
      <c r="E404" s="186" t="s">
        <v>867</v>
      </c>
      <c r="F404" s="186" t="s">
        <v>868</v>
      </c>
      <c r="G404" s="173"/>
      <c r="H404" s="173"/>
      <c r="I404" s="176"/>
      <c r="J404" s="187">
        <f>BK404</f>
        <v>0</v>
      </c>
      <c r="K404" s="173"/>
      <c r="L404" s="178"/>
      <c r="M404" s="179"/>
      <c r="N404" s="180"/>
      <c r="O404" s="180"/>
      <c r="P404" s="181">
        <f>SUM(P405:P414)</f>
        <v>0</v>
      </c>
      <c r="Q404" s="180"/>
      <c r="R404" s="181">
        <f>SUM(R405:R414)</f>
        <v>0</v>
      </c>
      <c r="S404" s="180"/>
      <c r="T404" s="182">
        <f>SUM(T405:T414)</f>
        <v>0</v>
      </c>
      <c r="AR404" s="183" t="s">
        <v>79</v>
      </c>
      <c r="AT404" s="184" t="s">
        <v>70</v>
      </c>
      <c r="AU404" s="184" t="s">
        <v>79</v>
      </c>
      <c r="AY404" s="183" t="s">
        <v>132</v>
      </c>
      <c r="BK404" s="185">
        <f>SUM(BK405:BK414)</f>
        <v>0</v>
      </c>
    </row>
    <row r="405" spans="1:65" s="2" customFormat="1" ht="16.5" customHeight="1">
      <c r="A405" s="35"/>
      <c r="B405" s="36"/>
      <c r="C405" s="188" t="s">
        <v>869</v>
      </c>
      <c r="D405" s="188" t="s">
        <v>135</v>
      </c>
      <c r="E405" s="189" t="s">
        <v>870</v>
      </c>
      <c r="F405" s="190" t="s">
        <v>871</v>
      </c>
      <c r="G405" s="191" t="s">
        <v>220</v>
      </c>
      <c r="H405" s="192">
        <v>1.69</v>
      </c>
      <c r="I405" s="193"/>
      <c r="J405" s="194">
        <f>ROUND(I405*H405,2)</f>
        <v>0</v>
      </c>
      <c r="K405" s="190" t="s">
        <v>19</v>
      </c>
      <c r="L405" s="40"/>
      <c r="M405" s="195" t="s">
        <v>19</v>
      </c>
      <c r="N405" s="196" t="s">
        <v>42</v>
      </c>
      <c r="O405" s="65"/>
      <c r="P405" s="197">
        <f>O405*H405</f>
        <v>0</v>
      </c>
      <c r="Q405" s="197">
        <v>0</v>
      </c>
      <c r="R405" s="197">
        <f>Q405*H405</f>
        <v>0</v>
      </c>
      <c r="S405" s="197">
        <v>0</v>
      </c>
      <c r="T405" s="198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9" t="s">
        <v>139</v>
      </c>
      <c r="AT405" s="199" t="s">
        <v>135</v>
      </c>
      <c r="AU405" s="199" t="s">
        <v>81</v>
      </c>
      <c r="AY405" s="18" t="s">
        <v>132</v>
      </c>
      <c r="BE405" s="200">
        <f>IF(N405="základní",J405,0)</f>
        <v>0</v>
      </c>
      <c r="BF405" s="200">
        <f>IF(N405="snížená",J405,0)</f>
        <v>0</v>
      </c>
      <c r="BG405" s="200">
        <f>IF(N405="zákl. přenesená",J405,0)</f>
        <v>0</v>
      </c>
      <c r="BH405" s="200">
        <f>IF(N405="sníž. přenesená",J405,0)</f>
        <v>0</v>
      </c>
      <c r="BI405" s="200">
        <f>IF(N405="nulová",J405,0)</f>
        <v>0</v>
      </c>
      <c r="BJ405" s="18" t="s">
        <v>79</v>
      </c>
      <c r="BK405" s="200">
        <f>ROUND(I405*H405,2)</f>
        <v>0</v>
      </c>
      <c r="BL405" s="18" t="s">
        <v>139</v>
      </c>
      <c r="BM405" s="199" t="s">
        <v>872</v>
      </c>
    </row>
    <row r="406" spans="1:65" s="2" customFormat="1" ht="16.5" customHeight="1">
      <c r="A406" s="35"/>
      <c r="B406" s="36"/>
      <c r="C406" s="188" t="s">
        <v>873</v>
      </c>
      <c r="D406" s="188" t="s">
        <v>135</v>
      </c>
      <c r="E406" s="189" t="s">
        <v>874</v>
      </c>
      <c r="F406" s="190" t="s">
        <v>875</v>
      </c>
      <c r="G406" s="191" t="s">
        <v>220</v>
      </c>
      <c r="H406" s="192">
        <v>25.35</v>
      </c>
      <c r="I406" s="193"/>
      <c r="J406" s="194">
        <f>ROUND(I406*H406,2)</f>
        <v>0</v>
      </c>
      <c r="K406" s="190" t="s">
        <v>19</v>
      </c>
      <c r="L406" s="40"/>
      <c r="M406" s="195" t="s">
        <v>19</v>
      </c>
      <c r="N406" s="196" t="s">
        <v>42</v>
      </c>
      <c r="O406" s="65"/>
      <c r="P406" s="197">
        <f>O406*H406</f>
        <v>0</v>
      </c>
      <c r="Q406" s="197">
        <v>0</v>
      </c>
      <c r="R406" s="197">
        <f>Q406*H406</f>
        <v>0</v>
      </c>
      <c r="S406" s="197">
        <v>0</v>
      </c>
      <c r="T406" s="198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9" t="s">
        <v>139</v>
      </c>
      <c r="AT406" s="199" t="s">
        <v>135</v>
      </c>
      <c r="AU406" s="199" t="s">
        <v>81</v>
      </c>
      <c r="AY406" s="18" t="s">
        <v>132</v>
      </c>
      <c r="BE406" s="200">
        <f>IF(N406="základní",J406,0)</f>
        <v>0</v>
      </c>
      <c r="BF406" s="200">
        <f>IF(N406="snížená",J406,0)</f>
        <v>0</v>
      </c>
      <c r="BG406" s="200">
        <f>IF(N406="zákl. přenesená",J406,0)</f>
        <v>0</v>
      </c>
      <c r="BH406" s="200">
        <f>IF(N406="sníž. přenesená",J406,0)</f>
        <v>0</v>
      </c>
      <c r="BI406" s="200">
        <f>IF(N406="nulová",J406,0)</f>
        <v>0</v>
      </c>
      <c r="BJ406" s="18" t="s">
        <v>79</v>
      </c>
      <c r="BK406" s="200">
        <f>ROUND(I406*H406,2)</f>
        <v>0</v>
      </c>
      <c r="BL406" s="18" t="s">
        <v>139</v>
      </c>
      <c r="BM406" s="199" t="s">
        <v>876</v>
      </c>
    </row>
    <row r="407" spans="1:65" s="13" customFormat="1" ht="11.25">
      <c r="B407" s="206"/>
      <c r="C407" s="207"/>
      <c r="D407" s="208" t="s">
        <v>153</v>
      </c>
      <c r="E407" s="209" t="s">
        <v>19</v>
      </c>
      <c r="F407" s="210" t="s">
        <v>877</v>
      </c>
      <c r="G407" s="207"/>
      <c r="H407" s="211">
        <v>25.35</v>
      </c>
      <c r="I407" s="212"/>
      <c r="J407" s="207"/>
      <c r="K407" s="207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153</v>
      </c>
      <c r="AU407" s="217" t="s">
        <v>81</v>
      </c>
      <c r="AV407" s="13" t="s">
        <v>81</v>
      </c>
      <c r="AW407" s="13" t="s">
        <v>33</v>
      </c>
      <c r="AX407" s="13" t="s">
        <v>71</v>
      </c>
      <c r="AY407" s="217" t="s">
        <v>132</v>
      </c>
    </row>
    <row r="408" spans="1:65" s="14" customFormat="1" ht="11.25">
      <c r="B408" s="218"/>
      <c r="C408" s="219"/>
      <c r="D408" s="208" t="s">
        <v>153</v>
      </c>
      <c r="E408" s="220" t="s">
        <v>19</v>
      </c>
      <c r="F408" s="221" t="s">
        <v>154</v>
      </c>
      <c r="G408" s="219"/>
      <c r="H408" s="222">
        <v>25.35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153</v>
      </c>
      <c r="AU408" s="228" t="s">
        <v>81</v>
      </c>
      <c r="AV408" s="14" t="s">
        <v>139</v>
      </c>
      <c r="AW408" s="14" t="s">
        <v>33</v>
      </c>
      <c r="AX408" s="14" t="s">
        <v>79</v>
      </c>
      <c r="AY408" s="228" t="s">
        <v>132</v>
      </c>
    </row>
    <row r="409" spans="1:65" s="2" customFormat="1" ht="16.5" customHeight="1">
      <c r="A409" s="35"/>
      <c r="B409" s="36"/>
      <c r="C409" s="188" t="s">
        <v>878</v>
      </c>
      <c r="D409" s="188" t="s">
        <v>135</v>
      </c>
      <c r="E409" s="189" t="s">
        <v>879</v>
      </c>
      <c r="F409" s="190" t="s">
        <v>880</v>
      </c>
      <c r="G409" s="191" t="s">
        <v>220</v>
      </c>
      <c r="H409" s="192">
        <v>1.25</v>
      </c>
      <c r="I409" s="193"/>
      <c r="J409" s="194">
        <f>ROUND(I409*H409,2)</f>
        <v>0</v>
      </c>
      <c r="K409" s="190" t="s">
        <v>19</v>
      </c>
      <c r="L409" s="40"/>
      <c r="M409" s="195" t="s">
        <v>19</v>
      </c>
      <c r="N409" s="196" t="s">
        <v>42</v>
      </c>
      <c r="O409" s="65"/>
      <c r="P409" s="197">
        <f>O409*H409</f>
        <v>0</v>
      </c>
      <c r="Q409" s="197">
        <v>0</v>
      </c>
      <c r="R409" s="197">
        <f>Q409*H409</f>
        <v>0</v>
      </c>
      <c r="S409" s="197">
        <v>0</v>
      </c>
      <c r="T409" s="198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9" t="s">
        <v>139</v>
      </c>
      <c r="AT409" s="199" t="s">
        <v>135</v>
      </c>
      <c r="AU409" s="199" t="s">
        <v>81</v>
      </c>
      <c r="AY409" s="18" t="s">
        <v>132</v>
      </c>
      <c r="BE409" s="200">
        <f>IF(N409="základní",J409,0)</f>
        <v>0</v>
      </c>
      <c r="BF409" s="200">
        <f>IF(N409="snížená",J409,0)</f>
        <v>0</v>
      </c>
      <c r="BG409" s="200">
        <f>IF(N409="zákl. přenesená",J409,0)</f>
        <v>0</v>
      </c>
      <c r="BH409" s="200">
        <f>IF(N409="sníž. přenesená",J409,0)</f>
        <v>0</v>
      </c>
      <c r="BI409" s="200">
        <f>IF(N409="nulová",J409,0)</f>
        <v>0</v>
      </c>
      <c r="BJ409" s="18" t="s">
        <v>79</v>
      </c>
      <c r="BK409" s="200">
        <f>ROUND(I409*H409,2)</f>
        <v>0</v>
      </c>
      <c r="BL409" s="18" t="s">
        <v>139</v>
      </c>
      <c r="BM409" s="199" t="s">
        <v>881</v>
      </c>
    </row>
    <row r="410" spans="1:65" s="13" customFormat="1" ht="11.25">
      <c r="B410" s="206"/>
      <c r="C410" s="207"/>
      <c r="D410" s="208" t="s">
        <v>153</v>
      </c>
      <c r="E410" s="209" t="s">
        <v>19</v>
      </c>
      <c r="F410" s="210" t="s">
        <v>882</v>
      </c>
      <c r="G410" s="207"/>
      <c r="H410" s="211">
        <v>1.25</v>
      </c>
      <c r="I410" s="212"/>
      <c r="J410" s="207"/>
      <c r="K410" s="207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153</v>
      </c>
      <c r="AU410" s="217" t="s">
        <v>81</v>
      </c>
      <c r="AV410" s="13" t="s">
        <v>81</v>
      </c>
      <c r="AW410" s="13" t="s">
        <v>33</v>
      </c>
      <c r="AX410" s="13" t="s">
        <v>71</v>
      </c>
      <c r="AY410" s="217" t="s">
        <v>132</v>
      </c>
    </row>
    <row r="411" spans="1:65" s="14" customFormat="1" ht="11.25">
      <c r="B411" s="218"/>
      <c r="C411" s="219"/>
      <c r="D411" s="208" t="s">
        <v>153</v>
      </c>
      <c r="E411" s="220" t="s">
        <v>19</v>
      </c>
      <c r="F411" s="221" t="s">
        <v>154</v>
      </c>
      <c r="G411" s="219"/>
      <c r="H411" s="222">
        <v>1.25</v>
      </c>
      <c r="I411" s="223"/>
      <c r="J411" s="219"/>
      <c r="K411" s="219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153</v>
      </c>
      <c r="AU411" s="228" t="s">
        <v>81</v>
      </c>
      <c r="AV411" s="14" t="s">
        <v>139</v>
      </c>
      <c r="AW411" s="14" t="s">
        <v>33</v>
      </c>
      <c r="AX411" s="14" t="s">
        <v>79</v>
      </c>
      <c r="AY411" s="228" t="s">
        <v>132</v>
      </c>
    </row>
    <row r="412" spans="1:65" s="2" customFormat="1" ht="16.5" customHeight="1">
      <c r="A412" s="35"/>
      <c r="B412" s="36"/>
      <c r="C412" s="188" t="s">
        <v>883</v>
      </c>
      <c r="D412" s="188" t="s">
        <v>135</v>
      </c>
      <c r="E412" s="189" t="s">
        <v>884</v>
      </c>
      <c r="F412" s="190" t="s">
        <v>885</v>
      </c>
      <c r="G412" s="191" t="s">
        <v>220</v>
      </c>
      <c r="H412" s="192">
        <v>0.44</v>
      </c>
      <c r="I412" s="193"/>
      <c r="J412" s="194">
        <f>ROUND(I412*H412,2)</f>
        <v>0</v>
      </c>
      <c r="K412" s="190" t="s">
        <v>19</v>
      </c>
      <c r="L412" s="40"/>
      <c r="M412" s="195" t="s">
        <v>19</v>
      </c>
      <c r="N412" s="196" t="s">
        <v>42</v>
      </c>
      <c r="O412" s="65"/>
      <c r="P412" s="197">
        <f>O412*H412</f>
        <v>0</v>
      </c>
      <c r="Q412" s="197">
        <v>0</v>
      </c>
      <c r="R412" s="197">
        <f>Q412*H412</f>
        <v>0</v>
      </c>
      <c r="S412" s="197">
        <v>0</v>
      </c>
      <c r="T412" s="198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99" t="s">
        <v>139</v>
      </c>
      <c r="AT412" s="199" t="s">
        <v>135</v>
      </c>
      <c r="AU412" s="199" t="s">
        <v>81</v>
      </c>
      <c r="AY412" s="18" t="s">
        <v>132</v>
      </c>
      <c r="BE412" s="200">
        <f>IF(N412="základní",J412,0)</f>
        <v>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18" t="s">
        <v>79</v>
      </c>
      <c r="BK412" s="200">
        <f>ROUND(I412*H412,2)</f>
        <v>0</v>
      </c>
      <c r="BL412" s="18" t="s">
        <v>139</v>
      </c>
      <c r="BM412" s="199" t="s">
        <v>886</v>
      </c>
    </row>
    <row r="413" spans="1:65" s="13" customFormat="1" ht="11.25">
      <c r="B413" s="206"/>
      <c r="C413" s="207"/>
      <c r="D413" s="208" t="s">
        <v>153</v>
      </c>
      <c r="E413" s="209" t="s">
        <v>19</v>
      </c>
      <c r="F413" s="210" t="s">
        <v>887</v>
      </c>
      <c r="G413" s="207"/>
      <c r="H413" s="211">
        <v>0.44</v>
      </c>
      <c r="I413" s="212"/>
      <c r="J413" s="207"/>
      <c r="K413" s="207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153</v>
      </c>
      <c r="AU413" s="217" t="s">
        <v>81</v>
      </c>
      <c r="AV413" s="13" t="s">
        <v>81</v>
      </c>
      <c r="AW413" s="13" t="s">
        <v>33</v>
      </c>
      <c r="AX413" s="13" t="s">
        <v>71</v>
      </c>
      <c r="AY413" s="217" t="s">
        <v>132</v>
      </c>
    </row>
    <row r="414" spans="1:65" s="14" customFormat="1" ht="11.25">
      <c r="B414" s="218"/>
      <c r="C414" s="219"/>
      <c r="D414" s="208" t="s">
        <v>153</v>
      </c>
      <c r="E414" s="220" t="s">
        <v>19</v>
      </c>
      <c r="F414" s="221" t="s">
        <v>154</v>
      </c>
      <c r="G414" s="219"/>
      <c r="H414" s="222">
        <v>0.44</v>
      </c>
      <c r="I414" s="223"/>
      <c r="J414" s="219"/>
      <c r="K414" s="219"/>
      <c r="L414" s="224"/>
      <c r="M414" s="229"/>
      <c r="N414" s="230"/>
      <c r="O414" s="230"/>
      <c r="P414" s="230"/>
      <c r="Q414" s="230"/>
      <c r="R414" s="230"/>
      <c r="S414" s="230"/>
      <c r="T414" s="231"/>
      <c r="AT414" s="228" t="s">
        <v>153</v>
      </c>
      <c r="AU414" s="228" t="s">
        <v>81</v>
      </c>
      <c r="AV414" s="14" t="s">
        <v>139</v>
      </c>
      <c r="AW414" s="14" t="s">
        <v>33</v>
      </c>
      <c r="AX414" s="14" t="s">
        <v>79</v>
      </c>
      <c r="AY414" s="228" t="s">
        <v>132</v>
      </c>
    </row>
    <row r="415" spans="1:65" s="2" customFormat="1" ht="6.95" customHeight="1">
      <c r="A415" s="35"/>
      <c r="B415" s="48"/>
      <c r="C415" s="49"/>
      <c r="D415" s="49"/>
      <c r="E415" s="49"/>
      <c r="F415" s="49"/>
      <c r="G415" s="49"/>
      <c r="H415" s="49"/>
      <c r="I415" s="137"/>
      <c r="J415" s="49"/>
      <c r="K415" s="49"/>
      <c r="L415" s="40"/>
      <c r="M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</row>
  </sheetData>
  <sheetProtection algorithmName="SHA-512" hashValue="CtSjvePX0JbwMEwu4MemC6StjfXmfgLlZH7mBaF9EnE2xbGTOuDpzsFCAEv2OQqxjMCl9bITQg7jQDNFcaD68g==" saltValue="RJI2VbLdLKvmmsCSoXrfFL+EqmB2KYqgxM4a96Af9HM6dZmocExSXw3cDIRBwhYENhu5fvaxL20MnKNMhSbWgA==" spinCount="100000" sheet="1" objects="1" scenarios="1" formatColumns="0" formatRows="0" autoFilter="0"/>
  <autoFilter ref="C86:K414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888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ROUND(J81,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ROUND((SUM(BE81:BE109)),  2)</f>
        <v>0</v>
      </c>
      <c r="G33" s="35"/>
      <c r="H33" s="35"/>
      <c r="I33" s="126">
        <v>0.21</v>
      </c>
      <c r="J33" s="125">
        <f>ROUND(((SUM(BE81:BE109))*I33),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ROUND((SUM(BF81:BF109)),  2)</f>
        <v>0</v>
      </c>
      <c r="G34" s="35"/>
      <c r="H34" s="35"/>
      <c r="I34" s="126">
        <v>0.15</v>
      </c>
      <c r="J34" s="125">
        <f>ROUND(((SUM(BF81:BF109))*I34),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ROUND((SUM(BG81:BG109)),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ROUND((SUM(BH81:BH109)),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ROUND((SUM(BI81:BI109)),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SO-04 - Přípojka - kanalizace splašková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889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9" customFormat="1" ht="24.95" customHeight="1">
      <c r="B61" s="146"/>
      <c r="C61" s="147"/>
      <c r="D61" s="148" t="s">
        <v>890</v>
      </c>
      <c r="E61" s="149"/>
      <c r="F61" s="149"/>
      <c r="G61" s="149"/>
      <c r="H61" s="149"/>
      <c r="I61" s="150"/>
      <c r="J61" s="151">
        <f>J95</f>
        <v>0</v>
      </c>
      <c r="K61" s="147"/>
      <c r="L61" s="152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80" t="str">
        <f>E7</f>
        <v>Sportovní hala Sušice - Venkovní stavební objekty</v>
      </c>
      <c r="F71" s="381"/>
      <c r="G71" s="381"/>
      <c r="H71" s="381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37" t="str">
        <f>E9</f>
        <v>SO-04 - Přípojka - kanalizace splašková</v>
      </c>
      <c r="F73" s="382"/>
      <c r="G73" s="382"/>
      <c r="H73" s="382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112" t="s">
        <v>23</v>
      </c>
      <c r="J75" s="60" t="str">
        <f>IF(J12="","",J12)</f>
        <v>20. 5. 2019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112" t="s">
        <v>31</v>
      </c>
      <c r="J77" s="33" t="str">
        <f>E21</f>
        <v>APRIS 3MP s.r.o., Baarova 36, 140 00 Praha 4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112" t="s">
        <v>34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119</v>
      </c>
      <c r="D80" s="163" t="s">
        <v>56</v>
      </c>
      <c r="E80" s="163" t="s">
        <v>52</v>
      </c>
      <c r="F80" s="163" t="s">
        <v>53</v>
      </c>
      <c r="G80" s="163" t="s">
        <v>120</v>
      </c>
      <c r="H80" s="163" t="s">
        <v>121</v>
      </c>
      <c r="I80" s="164" t="s">
        <v>122</v>
      </c>
      <c r="J80" s="163" t="s">
        <v>114</v>
      </c>
      <c r="K80" s="165" t="s">
        <v>123</v>
      </c>
      <c r="L80" s="166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P82+P95</f>
        <v>0</v>
      </c>
      <c r="Q81" s="73"/>
      <c r="R81" s="169">
        <f>R82+R95</f>
        <v>0</v>
      </c>
      <c r="S81" s="73"/>
      <c r="T81" s="170">
        <f>T82+T95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71">
        <f>BK82+BK95</f>
        <v>0</v>
      </c>
    </row>
    <row r="82" spans="1:65" s="12" customFormat="1" ht="25.9" customHeight="1">
      <c r="B82" s="172"/>
      <c r="C82" s="173"/>
      <c r="D82" s="174" t="s">
        <v>70</v>
      </c>
      <c r="E82" s="175" t="s">
        <v>891</v>
      </c>
      <c r="F82" s="175" t="s">
        <v>891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SUM(P83:P94)</f>
        <v>0</v>
      </c>
      <c r="Q82" s="180"/>
      <c r="R82" s="181">
        <f>SUM(R83:R94)</f>
        <v>0</v>
      </c>
      <c r="S82" s="180"/>
      <c r="T82" s="182">
        <f>SUM(T83:T94)</f>
        <v>0</v>
      </c>
      <c r="AR82" s="183" t="s">
        <v>79</v>
      </c>
      <c r="AT82" s="184" t="s">
        <v>70</v>
      </c>
      <c r="AU82" s="184" t="s">
        <v>71</v>
      </c>
      <c r="AY82" s="183" t="s">
        <v>132</v>
      </c>
      <c r="BK82" s="185">
        <f>SUM(BK83:BK94)</f>
        <v>0</v>
      </c>
    </row>
    <row r="83" spans="1:65" s="2" customFormat="1" ht="16.5" customHeight="1">
      <c r="A83" s="35"/>
      <c r="B83" s="36"/>
      <c r="C83" s="188" t="s">
        <v>79</v>
      </c>
      <c r="D83" s="188" t="s">
        <v>135</v>
      </c>
      <c r="E83" s="189" t="s">
        <v>892</v>
      </c>
      <c r="F83" s="190" t="s">
        <v>893</v>
      </c>
      <c r="G83" s="191" t="s">
        <v>182</v>
      </c>
      <c r="H83" s="192">
        <v>70</v>
      </c>
      <c r="I83" s="193"/>
      <c r="J83" s="194">
        <f t="shared" ref="J83:J94" si="0">ROUND(I83*H83,2)</f>
        <v>0</v>
      </c>
      <c r="K83" s="190" t="s">
        <v>19</v>
      </c>
      <c r="L83" s="40"/>
      <c r="M83" s="195" t="s">
        <v>19</v>
      </c>
      <c r="N83" s="196" t="s">
        <v>42</v>
      </c>
      <c r="O83" s="65"/>
      <c r="P83" s="197">
        <f t="shared" ref="P83:P94" si="1">O83*H83</f>
        <v>0</v>
      </c>
      <c r="Q83" s="197">
        <v>0</v>
      </c>
      <c r="R83" s="197">
        <f t="shared" ref="R83:R94" si="2">Q83*H83</f>
        <v>0</v>
      </c>
      <c r="S83" s="197">
        <v>0</v>
      </c>
      <c r="T83" s="198">
        <f t="shared" ref="T83:T94" si="3"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9" t="s">
        <v>139</v>
      </c>
      <c r="AT83" s="199" t="s">
        <v>135</v>
      </c>
      <c r="AU83" s="199" t="s">
        <v>79</v>
      </c>
      <c r="AY83" s="18" t="s">
        <v>132</v>
      </c>
      <c r="BE83" s="200">
        <f t="shared" ref="BE83:BE94" si="4">IF(N83="základní",J83,0)</f>
        <v>0</v>
      </c>
      <c r="BF83" s="200">
        <f t="shared" ref="BF83:BF94" si="5">IF(N83="snížená",J83,0)</f>
        <v>0</v>
      </c>
      <c r="BG83" s="200">
        <f t="shared" ref="BG83:BG94" si="6">IF(N83="zákl. přenesená",J83,0)</f>
        <v>0</v>
      </c>
      <c r="BH83" s="200">
        <f t="shared" ref="BH83:BH94" si="7">IF(N83="sníž. přenesená",J83,0)</f>
        <v>0</v>
      </c>
      <c r="BI83" s="200">
        <f t="shared" ref="BI83:BI94" si="8">IF(N83="nulová",J83,0)</f>
        <v>0</v>
      </c>
      <c r="BJ83" s="18" t="s">
        <v>79</v>
      </c>
      <c r="BK83" s="200">
        <f t="shared" ref="BK83:BK94" si="9">ROUND(I83*H83,2)</f>
        <v>0</v>
      </c>
      <c r="BL83" s="18" t="s">
        <v>139</v>
      </c>
      <c r="BM83" s="199" t="s">
        <v>894</v>
      </c>
    </row>
    <row r="84" spans="1:65" s="2" customFormat="1" ht="16.5" customHeight="1">
      <c r="A84" s="35"/>
      <c r="B84" s="36"/>
      <c r="C84" s="188" t="s">
        <v>81</v>
      </c>
      <c r="D84" s="188" t="s">
        <v>135</v>
      </c>
      <c r="E84" s="189" t="s">
        <v>895</v>
      </c>
      <c r="F84" s="190" t="s">
        <v>896</v>
      </c>
      <c r="G84" s="191" t="s">
        <v>182</v>
      </c>
      <c r="H84" s="192">
        <v>3.2</v>
      </c>
      <c r="I84" s="193"/>
      <c r="J84" s="194">
        <f t="shared" si="0"/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 t="shared" si="4"/>
        <v>0</v>
      </c>
      <c r="BF84" s="200">
        <f t="shared" si="5"/>
        <v>0</v>
      </c>
      <c r="BG84" s="200">
        <f t="shared" si="6"/>
        <v>0</v>
      </c>
      <c r="BH84" s="200">
        <f t="shared" si="7"/>
        <v>0</v>
      </c>
      <c r="BI84" s="200">
        <f t="shared" si="8"/>
        <v>0</v>
      </c>
      <c r="BJ84" s="18" t="s">
        <v>79</v>
      </c>
      <c r="BK84" s="200">
        <f t="shared" si="9"/>
        <v>0</v>
      </c>
      <c r="BL84" s="18" t="s">
        <v>139</v>
      </c>
      <c r="BM84" s="199" t="s">
        <v>897</v>
      </c>
    </row>
    <row r="85" spans="1:65" s="2" customFormat="1" ht="16.5" customHeight="1">
      <c r="A85" s="35"/>
      <c r="B85" s="36"/>
      <c r="C85" s="188" t="s">
        <v>144</v>
      </c>
      <c r="D85" s="188" t="s">
        <v>135</v>
      </c>
      <c r="E85" s="189" t="s">
        <v>898</v>
      </c>
      <c r="F85" s="190" t="s">
        <v>899</v>
      </c>
      <c r="G85" s="191" t="s">
        <v>182</v>
      </c>
      <c r="H85" s="192">
        <v>1</v>
      </c>
      <c r="I85" s="193"/>
      <c r="J85" s="194">
        <f t="shared" si="0"/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 t="shared" si="4"/>
        <v>0</v>
      </c>
      <c r="BF85" s="200">
        <f t="shared" si="5"/>
        <v>0</v>
      </c>
      <c r="BG85" s="200">
        <f t="shared" si="6"/>
        <v>0</v>
      </c>
      <c r="BH85" s="200">
        <f t="shared" si="7"/>
        <v>0</v>
      </c>
      <c r="BI85" s="200">
        <f t="shared" si="8"/>
        <v>0</v>
      </c>
      <c r="BJ85" s="18" t="s">
        <v>79</v>
      </c>
      <c r="BK85" s="200">
        <f t="shared" si="9"/>
        <v>0</v>
      </c>
      <c r="BL85" s="18" t="s">
        <v>139</v>
      </c>
      <c r="BM85" s="199" t="s">
        <v>900</v>
      </c>
    </row>
    <row r="86" spans="1:65" s="2" customFormat="1" ht="16.5" customHeight="1">
      <c r="A86" s="35"/>
      <c r="B86" s="36"/>
      <c r="C86" s="188" t="s">
        <v>139</v>
      </c>
      <c r="D86" s="188" t="s">
        <v>135</v>
      </c>
      <c r="E86" s="189" t="s">
        <v>901</v>
      </c>
      <c r="F86" s="190" t="s">
        <v>902</v>
      </c>
      <c r="G86" s="191" t="s">
        <v>182</v>
      </c>
      <c r="H86" s="192">
        <v>2.1</v>
      </c>
      <c r="I86" s="193"/>
      <c r="J86" s="194">
        <f t="shared" si="0"/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8" t="s">
        <v>79</v>
      </c>
      <c r="BK86" s="200">
        <f t="shared" si="9"/>
        <v>0</v>
      </c>
      <c r="BL86" s="18" t="s">
        <v>139</v>
      </c>
      <c r="BM86" s="199" t="s">
        <v>903</v>
      </c>
    </row>
    <row r="87" spans="1:65" s="2" customFormat="1" ht="16.5" customHeight="1">
      <c r="A87" s="35"/>
      <c r="B87" s="36"/>
      <c r="C87" s="188" t="s">
        <v>194</v>
      </c>
      <c r="D87" s="188" t="s">
        <v>135</v>
      </c>
      <c r="E87" s="189" t="s">
        <v>904</v>
      </c>
      <c r="F87" s="190" t="s">
        <v>905</v>
      </c>
      <c r="G87" s="191" t="s">
        <v>182</v>
      </c>
      <c r="H87" s="192">
        <v>16</v>
      </c>
      <c r="I87" s="193"/>
      <c r="J87" s="194">
        <f t="shared" si="0"/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8" t="s">
        <v>79</v>
      </c>
      <c r="BK87" s="200">
        <f t="shared" si="9"/>
        <v>0</v>
      </c>
      <c r="BL87" s="18" t="s">
        <v>139</v>
      </c>
      <c r="BM87" s="199" t="s">
        <v>906</v>
      </c>
    </row>
    <row r="88" spans="1:65" s="2" customFormat="1" ht="16.5" customHeight="1">
      <c r="A88" s="35"/>
      <c r="B88" s="36"/>
      <c r="C88" s="188" t="s">
        <v>200</v>
      </c>
      <c r="D88" s="188" t="s">
        <v>135</v>
      </c>
      <c r="E88" s="189" t="s">
        <v>907</v>
      </c>
      <c r="F88" s="190" t="s">
        <v>908</v>
      </c>
      <c r="G88" s="191" t="s">
        <v>182</v>
      </c>
      <c r="H88" s="192">
        <v>50.8</v>
      </c>
      <c r="I88" s="193"/>
      <c r="J88" s="194">
        <f t="shared" si="0"/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8" t="s">
        <v>79</v>
      </c>
      <c r="BK88" s="200">
        <f t="shared" si="9"/>
        <v>0</v>
      </c>
      <c r="BL88" s="18" t="s">
        <v>139</v>
      </c>
      <c r="BM88" s="199" t="s">
        <v>909</v>
      </c>
    </row>
    <row r="89" spans="1:65" s="2" customFormat="1" ht="16.5" customHeight="1">
      <c r="A89" s="35"/>
      <c r="B89" s="36"/>
      <c r="C89" s="188" t="s">
        <v>204</v>
      </c>
      <c r="D89" s="188" t="s">
        <v>135</v>
      </c>
      <c r="E89" s="189" t="s">
        <v>910</v>
      </c>
      <c r="F89" s="190" t="s">
        <v>911</v>
      </c>
      <c r="G89" s="191" t="s">
        <v>182</v>
      </c>
      <c r="H89" s="192">
        <v>50.8</v>
      </c>
      <c r="I89" s="193"/>
      <c r="J89" s="194">
        <f t="shared" si="0"/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79</v>
      </c>
      <c r="AY89" s="18" t="s">
        <v>132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8" t="s">
        <v>79</v>
      </c>
      <c r="BK89" s="200">
        <f t="shared" si="9"/>
        <v>0</v>
      </c>
      <c r="BL89" s="18" t="s">
        <v>139</v>
      </c>
      <c r="BM89" s="199" t="s">
        <v>912</v>
      </c>
    </row>
    <row r="90" spans="1:65" s="2" customFormat="1" ht="16.5" customHeight="1">
      <c r="A90" s="35"/>
      <c r="B90" s="36"/>
      <c r="C90" s="188" t="s">
        <v>208</v>
      </c>
      <c r="D90" s="188" t="s">
        <v>135</v>
      </c>
      <c r="E90" s="189" t="s">
        <v>913</v>
      </c>
      <c r="F90" s="190" t="s">
        <v>914</v>
      </c>
      <c r="G90" s="191" t="s">
        <v>182</v>
      </c>
      <c r="H90" s="192">
        <v>19.2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915</v>
      </c>
    </row>
    <row r="91" spans="1:65" s="2" customFormat="1" ht="16.5" customHeight="1">
      <c r="A91" s="35"/>
      <c r="B91" s="36"/>
      <c r="C91" s="188" t="s">
        <v>211</v>
      </c>
      <c r="D91" s="188" t="s">
        <v>135</v>
      </c>
      <c r="E91" s="189" t="s">
        <v>916</v>
      </c>
      <c r="F91" s="190" t="s">
        <v>917</v>
      </c>
      <c r="G91" s="191" t="s">
        <v>182</v>
      </c>
      <c r="H91" s="192">
        <v>96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918</v>
      </c>
    </row>
    <row r="92" spans="1:65" s="2" customFormat="1" ht="16.5" customHeight="1">
      <c r="A92" s="35"/>
      <c r="B92" s="36"/>
      <c r="C92" s="188" t="s">
        <v>216</v>
      </c>
      <c r="D92" s="188" t="s">
        <v>135</v>
      </c>
      <c r="E92" s="189" t="s">
        <v>919</v>
      </c>
      <c r="F92" s="190" t="s">
        <v>920</v>
      </c>
      <c r="G92" s="191" t="s">
        <v>182</v>
      </c>
      <c r="H92" s="192">
        <v>19.2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921</v>
      </c>
    </row>
    <row r="93" spans="1:65" s="2" customFormat="1" ht="16.5" customHeight="1">
      <c r="A93" s="35"/>
      <c r="B93" s="36"/>
      <c r="C93" s="188" t="s">
        <v>222</v>
      </c>
      <c r="D93" s="188" t="s">
        <v>135</v>
      </c>
      <c r="E93" s="189" t="s">
        <v>922</v>
      </c>
      <c r="F93" s="190" t="s">
        <v>923</v>
      </c>
      <c r="G93" s="191" t="s">
        <v>174</v>
      </c>
      <c r="H93" s="192">
        <v>175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924</v>
      </c>
    </row>
    <row r="94" spans="1:65" s="2" customFormat="1" ht="16.5" customHeight="1">
      <c r="A94" s="35"/>
      <c r="B94" s="36"/>
      <c r="C94" s="188" t="s">
        <v>227</v>
      </c>
      <c r="D94" s="188" t="s">
        <v>135</v>
      </c>
      <c r="E94" s="189" t="s">
        <v>925</v>
      </c>
      <c r="F94" s="190" t="s">
        <v>926</v>
      </c>
      <c r="G94" s="191" t="s">
        <v>174</v>
      </c>
      <c r="H94" s="192">
        <v>175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79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927</v>
      </c>
    </row>
    <row r="95" spans="1:65" s="12" customFormat="1" ht="25.9" customHeight="1">
      <c r="B95" s="172"/>
      <c r="C95" s="173"/>
      <c r="D95" s="174" t="s">
        <v>70</v>
      </c>
      <c r="E95" s="175" t="s">
        <v>928</v>
      </c>
      <c r="F95" s="175" t="s">
        <v>929</v>
      </c>
      <c r="G95" s="173"/>
      <c r="H95" s="173"/>
      <c r="I95" s="176"/>
      <c r="J95" s="177">
        <f>BK95</f>
        <v>0</v>
      </c>
      <c r="K95" s="173"/>
      <c r="L95" s="178"/>
      <c r="M95" s="179"/>
      <c r="N95" s="180"/>
      <c r="O95" s="180"/>
      <c r="P95" s="181">
        <f>SUM(P96:P109)</f>
        <v>0</v>
      </c>
      <c r="Q95" s="180"/>
      <c r="R95" s="181">
        <f>SUM(R96:R109)</f>
        <v>0</v>
      </c>
      <c r="S95" s="180"/>
      <c r="T95" s="182">
        <f>SUM(T96:T109)</f>
        <v>0</v>
      </c>
      <c r="AR95" s="183" t="s">
        <v>79</v>
      </c>
      <c r="AT95" s="184" t="s">
        <v>70</v>
      </c>
      <c r="AU95" s="184" t="s">
        <v>71</v>
      </c>
      <c r="AY95" s="183" t="s">
        <v>132</v>
      </c>
      <c r="BK95" s="185">
        <f>SUM(BK96:BK109)</f>
        <v>0</v>
      </c>
    </row>
    <row r="96" spans="1:65" s="2" customFormat="1" ht="16.5" customHeight="1">
      <c r="A96" s="35"/>
      <c r="B96" s="36"/>
      <c r="C96" s="188" t="s">
        <v>231</v>
      </c>
      <c r="D96" s="188" t="s">
        <v>135</v>
      </c>
      <c r="E96" s="189" t="s">
        <v>930</v>
      </c>
      <c r="F96" s="190" t="s">
        <v>931</v>
      </c>
      <c r="G96" s="191" t="s">
        <v>252</v>
      </c>
      <c r="H96" s="192">
        <v>14</v>
      </c>
      <c r="I96" s="193"/>
      <c r="J96" s="194">
        <f t="shared" ref="J96:J109" si="10">ROUND(I96*H96,2)</f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ref="P96:P109" si="11">O96*H96</f>
        <v>0</v>
      </c>
      <c r="Q96" s="197">
        <v>0</v>
      </c>
      <c r="R96" s="197">
        <f t="shared" ref="R96:R109" si="12">Q96*H96</f>
        <v>0</v>
      </c>
      <c r="S96" s="197">
        <v>0</v>
      </c>
      <c r="T96" s="198">
        <f t="shared" ref="T96:T109" si="13"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ref="BE96:BE109" si="14">IF(N96="základní",J96,0)</f>
        <v>0</v>
      </c>
      <c r="BF96" s="200">
        <f t="shared" ref="BF96:BF109" si="15">IF(N96="snížená",J96,0)</f>
        <v>0</v>
      </c>
      <c r="BG96" s="200">
        <f t="shared" ref="BG96:BG109" si="16">IF(N96="zákl. přenesená",J96,0)</f>
        <v>0</v>
      </c>
      <c r="BH96" s="200">
        <f t="shared" ref="BH96:BH109" si="17">IF(N96="sníž. přenesená",J96,0)</f>
        <v>0</v>
      </c>
      <c r="BI96" s="200">
        <f t="shared" ref="BI96:BI109" si="18">IF(N96="nulová",J96,0)</f>
        <v>0</v>
      </c>
      <c r="BJ96" s="18" t="s">
        <v>79</v>
      </c>
      <c r="BK96" s="200">
        <f t="shared" ref="BK96:BK109" si="19">ROUND(I96*H96,2)</f>
        <v>0</v>
      </c>
      <c r="BL96" s="18" t="s">
        <v>139</v>
      </c>
      <c r="BM96" s="199" t="s">
        <v>932</v>
      </c>
    </row>
    <row r="97" spans="1:65" s="2" customFormat="1" ht="16.5" customHeight="1">
      <c r="A97" s="35"/>
      <c r="B97" s="36"/>
      <c r="C97" s="188" t="s">
        <v>235</v>
      </c>
      <c r="D97" s="188" t="s">
        <v>135</v>
      </c>
      <c r="E97" s="189" t="s">
        <v>933</v>
      </c>
      <c r="F97" s="190" t="s">
        <v>934</v>
      </c>
      <c r="G97" s="191" t="s">
        <v>252</v>
      </c>
      <c r="H97" s="192">
        <v>30</v>
      </c>
      <c r="I97" s="193"/>
      <c r="J97" s="194">
        <f t="shared" si="1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1"/>
        <v>0</v>
      </c>
      <c r="Q97" s="197">
        <v>0</v>
      </c>
      <c r="R97" s="197">
        <f t="shared" si="12"/>
        <v>0</v>
      </c>
      <c r="S97" s="197">
        <v>0</v>
      </c>
      <c r="T97" s="198">
        <f t="shared" si="1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14"/>
        <v>0</v>
      </c>
      <c r="BF97" s="200">
        <f t="shared" si="15"/>
        <v>0</v>
      </c>
      <c r="BG97" s="200">
        <f t="shared" si="16"/>
        <v>0</v>
      </c>
      <c r="BH97" s="200">
        <f t="shared" si="17"/>
        <v>0</v>
      </c>
      <c r="BI97" s="200">
        <f t="shared" si="18"/>
        <v>0</v>
      </c>
      <c r="BJ97" s="18" t="s">
        <v>79</v>
      </c>
      <c r="BK97" s="200">
        <f t="shared" si="19"/>
        <v>0</v>
      </c>
      <c r="BL97" s="18" t="s">
        <v>139</v>
      </c>
      <c r="BM97" s="199" t="s">
        <v>935</v>
      </c>
    </row>
    <row r="98" spans="1:65" s="2" customFormat="1" ht="16.5" customHeight="1">
      <c r="A98" s="35"/>
      <c r="B98" s="36"/>
      <c r="C98" s="188" t="s">
        <v>8</v>
      </c>
      <c r="D98" s="188" t="s">
        <v>135</v>
      </c>
      <c r="E98" s="189" t="s">
        <v>936</v>
      </c>
      <c r="F98" s="190" t="s">
        <v>937</v>
      </c>
      <c r="G98" s="191" t="s">
        <v>938</v>
      </c>
      <c r="H98" s="192">
        <v>3</v>
      </c>
      <c r="I98" s="193"/>
      <c r="J98" s="194">
        <f t="shared" si="10"/>
        <v>0</v>
      </c>
      <c r="K98" s="190" t="s">
        <v>19</v>
      </c>
      <c r="L98" s="40"/>
      <c r="M98" s="195" t="s">
        <v>19</v>
      </c>
      <c r="N98" s="196" t="s">
        <v>42</v>
      </c>
      <c r="O98" s="65"/>
      <c r="P98" s="197">
        <f t="shared" si="11"/>
        <v>0</v>
      </c>
      <c r="Q98" s="197">
        <v>0</v>
      </c>
      <c r="R98" s="197">
        <f t="shared" si="12"/>
        <v>0</v>
      </c>
      <c r="S98" s="197">
        <v>0</v>
      </c>
      <c r="T98" s="198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139</v>
      </c>
      <c r="AT98" s="199" t="s">
        <v>135</v>
      </c>
      <c r="AU98" s="199" t="s">
        <v>79</v>
      </c>
      <c r="AY98" s="18" t="s">
        <v>132</v>
      </c>
      <c r="BE98" s="200">
        <f t="shared" si="14"/>
        <v>0</v>
      </c>
      <c r="BF98" s="200">
        <f t="shared" si="15"/>
        <v>0</v>
      </c>
      <c r="BG98" s="200">
        <f t="shared" si="16"/>
        <v>0</v>
      </c>
      <c r="BH98" s="200">
        <f t="shared" si="17"/>
        <v>0</v>
      </c>
      <c r="BI98" s="200">
        <f t="shared" si="18"/>
        <v>0</v>
      </c>
      <c r="BJ98" s="18" t="s">
        <v>79</v>
      </c>
      <c r="BK98" s="200">
        <f t="shared" si="19"/>
        <v>0</v>
      </c>
      <c r="BL98" s="18" t="s">
        <v>139</v>
      </c>
      <c r="BM98" s="199" t="s">
        <v>939</v>
      </c>
    </row>
    <row r="99" spans="1:65" s="2" customFormat="1" ht="16.5" customHeight="1">
      <c r="A99" s="35"/>
      <c r="B99" s="36"/>
      <c r="C99" s="188" t="s">
        <v>249</v>
      </c>
      <c r="D99" s="188" t="s">
        <v>135</v>
      </c>
      <c r="E99" s="189" t="s">
        <v>940</v>
      </c>
      <c r="F99" s="190" t="s">
        <v>941</v>
      </c>
      <c r="G99" s="191" t="s">
        <v>938</v>
      </c>
      <c r="H99" s="192">
        <v>3</v>
      </c>
      <c r="I99" s="193"/>
      <c r="J99" s="194">
        <f t="shared" si="10"/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 t="shared" si="11"/>
        <v>0</v>
      </c>
      <c r="Q99" s="197">
        <v>0</v>
      </c>
      <c r="R99" s="197">
        <f t="shared" si="12"/>
        <v>0</v>
      </c>
      <c r="S99" s="197">
        <v>0</v>
      </c>
      <c r="T99" s="198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 t="shared" si="14"/>
        <v>0</v>
      </c>
      <c r="BF99" s="200">
        <f t="shared" si="15"/>
        <v>0</v>
      </c>
      <c r="BG99" s="200">
        <f t="shared" si="16"/>
        <v>0</v>
      </c>
      <c r="BH99" s="200">
        <f t="shared" si="17"/>
        <v>0</v>
      </c>
      <c r="BI99" s="200">
        <f t="shared" si="18"/>
        <v>0</v>
      </c>
      <c r="BJ99" s="18" t="s">
        <v>79</v>
      </c>
      <c r="BK99" s="200">
        <f t="shared" si="19"/>
        <v>0</v>
      </c>
      <c r="BL99" s="18" t="s">
        <v>139</v>
      </c>
      <c r="BM99" s="199" t="s">
        <v>942</v>
      </c>
    </row>
    <row r="100" spans="1:65" s="2" customFormat="1" ht="16.5" customHeight="1">
      <c r="A100" s="35"/>
      <c r="B100" s="36"/>
      <c r="C100" s="188" t="s">
        <v>256</v>
      </c>
      <c r="D100" s="188" t="s">
        <v>135</v>
      </c>
      <c r="E100" s="189" t="s">
        <v>943</v>
      </c>
      <c r="F100" s="190" t="s">
        <v>944</v>
      </c>
      <c r="G100" s="191" t="s">
        <v>945</v>
      </c>
      <c r="H100" s="192">
        <v>1</v>
      </c>
      <c r="I100" s="193"/>
      <c r="J100" s="194">
        <f t="shared" si="10"/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 t="shared" si="11"/>
        <v>0</v>
      </c>
      <c r="Q100" s="197">
        <v>0</v>
      </c>
      <c r="R100" s="197">
        <f t="shared" si="12"/>
        <v>0</v>
      </c>
      <c r="S100" s="197">
        <v>0</v>
      </c>
      <c r="T100" s="198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 t="shared" si="14"/>
        <v>0</v>
      </c>
      <c r="BF100" s="200">
        <f t="shared" si="15"/>
        <v>0</v>
      </c>
      <c r="BG100" s="200">
        <f t="shared" si="16"/>
        <v>0</v>
      </c>
      <c r="BH100" s="200">
        <f t="shared" si="17"/>
        <v>0</v>
      </c>
      <c r="BI100" s="200">
        <f t="shared" si="18"/>
        <v>0</v>
      </c>
      <c r="BJ100" s="18" t="s">
        <v>79</v>
      </c>
      <c r="BK100" s="200">
        <f t="shared" si="19"/>
        <v>0</v>
      </c>
      <c r="BL100" s="18" t="s">
        <v>139</v>
      </c>
      <c r="BM100" s="199" t="s">
        <v>946</v>
      </c>
    </row>
    <row r="101" spans="1:65" s="2" customFormat="1" ht="16.5" customHeight="1">
      <c r="A101" s="35"/>
      <c r="B101" s="36"/>
      <c r="C101" s="188" t="s">
        <v>264</v>
      </c>
      <c r="D101" s="188" t="s">
        <v>135</v>
      </c>
      <c r="E101" s="189" t="s">
        <v>947</v>
      </c>
      <c r="F101" s="190" t="s">
        <v>948</v>
      </c>
      <c r="G101" s="191" t="s">
        <v>945</v>
      </c>
      <c r="H101" s="192">
        <v>4</v>
      </c>
      <c r="I101" s="193"/>
      <c r="J101" s="194">
        <f t="shared" si="10"/>
        <v>0</v>
      </c>
      <c r="K101" s="190" t="s">
        <v>19</v>
      </c>
      <c r="L101" s="40"/>
      <c r="M101" s="195" t="s">
        <v>19</v>
      </c>
      <c r="N101" s="196" t="s">
        <v>42</v>
      </c>
      <c r="O101" s="65"/>
      <c r="P101" s="197">
        <f t="shared" si="11"/>
        <v>0</v>
      </c>
      <c r="Q101" s="197">
        <v>0</v>
      </c>
      <c r="R101" s="197">
        <f t="shared" si="12"/>
        <v>0</v>
      </c>
      <c r="S101" s="197">
        <v>0</v>
      </c>
      <c r="T101" s="198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 t="shared" si="14"/>
        <v>0</v>
      </c>
      <c r="BF101" s="200">
        <f t="shared" si="15"/>
        <v>0</v>
      </c>
      <c r="BG101" s="200">
        <f t="shared" si="16"/>
        <v>0</v>
      </c>
      <c r="BH101" s="200">
        <f t="shared" si="17"/>
        <v>0</v>
      </c>
      <c r="BI101" s="200">
        <f t="shared" si="18"/>
        <v>0</v>
      </c>
      <c r="BJ101" s="18" t="s">
        <v>79</v>
      </c>
      <c r="BK101" s="200">
        <f t="shared" si="19"/>
        <v>0</v>
      </c>
      <c r="BL101" s="18" t="s">
        <v>139</v>
      </c>
      <c r="BM101" s="199" t="s">
        <v>949</v>
      </c>
    </row>
    <row r="102" spans="1:65" s="2" customFormat="1" ht="16.5" customHeight="1">
      <c r="A102" s="35"/>
      <c r="B102" s="36"/>
      <c r="C102" s="188" t="s">
        <v>268</v>
      </c>
      <c r="D102" s="188" t="s">
        <v>135</v>
      </c>
      <c r="E102" s="189" t="s">
        <v>950</v>
      </c>
      <c r="F102" s="190" t="s">
        <v>951</v>
      </c>
      <c r="G102" s="191" t="s">
        <v>945</v>
      </c>
      <c r="H102" s="192">
        <v>1</v>
      </c>
      <c r="I102" s="193"/>
      <c r="J102" s="194">
        <f t="shared" si="10"/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 t="shared" si="11"/>
        <v>0</v>
      </c>
      <c r="Q102" s="197">
        <v>0</v>
      </c>
      <c r="R102" s="197">
        <f t="shared" si="12"/>
        <v>0</v>
      </c>
      <c r="S102" s="197">
        <v>0</v>
      </c>
      <c r="T102" s="198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79</v>
      </c>
      <c r="AY102" s="18" t="s">
        <v>132</v>
      </c>
      <c r="BE102" s="200">
        <f t="shared" si="14"/>
        <v>0</v>
      </c>
      <c r="BF102" s="200">
        <f t="shared" si="15"/>
        <v>0</v>
      </c>
      <c r="BG102" s="200">
        <f t="shared" si="16"/>
        <v>0</v>
      </c>
      <c r="BH102" s="200">
        <f t="shared" si="17"/>
        <v>0</v>
      </c>
      <c r="BI102" s="200">
        <f t="shared" si="18"/>
        <v>0</v>
      </c>
      <c r="BJ102" s="18" t="s">
        <v>79</v>
      </c>
      <c r="BK102" s="200">
        <f t="shared" si="19"/>
        <v>0</v>
      </c>
      <c r="BL102" s="18" t="s">
        <v>139</v>
      </c>
      <c r="BM102" s="199" t="s">
        <v>952</v>
      </c>
    </row>
    <row r="103" spans="1:65" s="2" customFormat="1" ht="16.5" customHeight="1">
      <c r="A103" s="35"/>
      <c r="B103" s="36"/>
      <c r="C103" s="188" t="s">
        <v>273</v>
      </c>
      <c r="D103" s="188" t="s">
        <v>135</v>
      </c>
      <c r="E103" s="189" t="s">
        <v>953</v>
      </c>
      <c r="F103" s="190" t="s">
        <v>954</v>
      </c>
      <c r="G103" s="191" t="s">
        <v>945</v>
      </c>
      <c r="H103" s="192">
        <v>3</v>
      </c>
      <c r="I103" s="193"/>
      <c r="J103" s="194">
        <f t="shared" si="10"/>
        <v>0</v>
      </c>
      <c r="K103" s="190" t="s">
        <v>19</v>
      </c>
      <c r="L103" s="40"/>
      <c r="M103" s="195" t="s">
        <v>19</v>
      </c>
      <c r="N103" s="196" t="s">
        <v>42</v>
      </c>
      <c r="O103" s="65"/>
      <c r="P103" s="197">
        <f t="shared" si="11"/>
        <v>0</v>
      </c>
      <c r="Q103" s="197">
        <v>0</v>
      </c>
      <c r="R103" s="197">
        <f t="shared" si="12"/>
        <v>0</v>
      </c>
      <c r="S103" s="197">
        <v>0</v>
      </c>
      <c r="T103" s="198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139</v>
      </c>
      <c r="AT103" s="199" t="s">
        <v>135</v>
      </c>
      <c r="AU103" s="199" t="s">
        <v>79</v>
      </c>
      <c r="AY103" s="18" t="s">
        <v>132</v>
      </c>
      <c r="BE103" s="200">
        <f t="shared" si="14"/>
        <v>0</v>
      </c>
      <c r="BF103" s="200">
        <f t="shared" si="15"/>
        <v>0</v>
      </c>
      <c r="BG103" s="200">
        <f t="shared" si="16"/>
        <v>0</v>
      </c>
      <c r="BH103" s="200">
        <f t="shared" si="17"/>
        <v>0</v>
      </c>
      <c r="BI103" s="200">
        <f t="shared" si="18"/>
        <v>0</v>
      </c>
      <c r="BJ103" s="18" t="s">
        <v>79</v>
      </c>
      <c r="BK103" s="200">
        <f t="shared" si="19"/>
        <v>0</v>
      </c>
      <c r="BL103" s="18" t="s">
        <v>139</v>
      </c>
      <c r="BM103" s="199" t="s">
        <v>955</v>
      </c>
    </row>
    <row r="104" spans="1:65" s="2" customFormat="1" ht="16.5" customHeight="1">
      <c r="A104" s="35"/>
      <c r="B104" s="36"/>
      <c r="C104" s="188" t="s">
        <v>7</v>
      </c>
      <c r="D104" s="188" t="s">
        <v>135</v>
      </c>
      <c r="E104" s="189" t="s">
        <v>956</v>
      </c>
      <c r="F104" s="190" t="s">
        <v>957</v>
      </c>
      <c r="G104" s="191" t="s">
        <v>945</v>
      </c>
      <c r="H104" s="192">
        <v>3</v>
      </c>
      <c r="I104" s="193"/>
      <c r="J104" s="194">
        <f t="shared" si="10"/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 t="shared" si="11"/>
        <v>0</v>
      </c>
      <c r="Q104" s="197">
        <v>0</v>
      </c>
      <c r="R104" s="197">
        <f t="shared" si="12"/>
        <v>0</v>
      </c>
      <c r="S104" s="197">
        <v>0</v>
      </c>
      <c r="T104" s="198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79</v>
      </c>
      <c r="AY104" s="18" t="s">
        <v>132</v>
      </c>
      <c r="BE104" s="200">
        <f t="shared" si="14"/>
        <v>0</v>
      </c>
      <c r="BF104" s="200">
        <f t="shared" si="15"/>
        <v>0</v>
      </c>
      <c r="BG104" s="200">
        <f t="shared" si="16"/>
        <v>0</v>
      </c>
      <c r="BH104" s="200">
        <f t="shared" si="17"/>
        <v>0</v>
      </c>
      <c r="BI104" s="200">
        <f t="shared" si="18"/>
        <v>0</v>
      </c>
      <c r="BJ104" s="18" t="s">
        <v>79</v>
      </c>
      <c r="BK104" s="200">
        <f t="shared" si="19"/>
        <v>0</v>
      </c>
      <c r="BL104" s="18" t="s">
        <v>139</v>
      </c>
      <c r="BM104" s="199" t="s">
        <v>958</v>
      </c>
    </row>
    <row r="105" spans="1:65" s="2" customFormat="1" ht="16.5" customHeight="1">
      <c r="A105" s="35"/>
      <c r="B105" s="36"/>
      <c r="C105" s="188" t="s">
        <v>282</v>
      </c>
      <c r="D105" s="188" t="s">
        <v>135</v>
      </c>
      <c r="E105" s="189" t="s">
        <v>959</v>
      </c>
      <c r="F105" s="190" t="s">
        <v>960</v>
      </c>
      <c r="G105" s="191" t="s">
        <v>945</v>
      </c>
      <c r="H105" s="192">
        <v>3</v>
      </c>
      <c r="I105" s="193"/>
      <c r="J105" s="194">
        <f t="shared" si="10"/>
        <v>0</v>
      </c>
      <c r="K105" s="190" t="s">
        <v>19</v>
      </c>
      <c r="L105" s="40"/>
      <c r="M105" s="195" t="s">
        <v>19</v>
      </c>
      <c r="N105" s="196" t="s">
        <v>42</v>
      </c>
      <c r="O105" s="65"/>
      <c r="P105" s="197">
        <f t="shared" si="11"/>
        <v>0</v>
      </c>
      <c r="Q105" s="197">
        <v>0</v>
      </c>
      <c r="R105" s="197">
        <f t="shared" si="12"/>
        <v>0</v>
      </c>
      <c r="S105" s="197">
        <v>0</v>
      </c>
      <c r="T105" s="198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139</v>
      </c>
      <c r="AT105" s="199" t="s">
        <v>135</v>
      </c>
      <c r="AU105" s="199" t="s">
        <v>79</v>
      </c>
      <c r="AY105" s="18" t="s">
        <v>132</v>
      </c>
      <c r="BE105" s="200">
        <f t="shared" si="14"/>
        <v>0</v>
      </c>
      <c r="BF105" s="200">
        <f t="shared" si="15"/>
        <v>0</v>
      </c>
      <c r="BG105" s="200">
        <f t="shared" si="16"/>
        <v>0</v>
      </c>
      <c r="BH105" s="200">
        <f t="shared" si="17"/>
        <v>0</v>
      </c>
      <c r="BI105" s="200">
        <f t="shared" si="18"/>
        <v>0</v>
      </c>
      <c r="BJ105" s="18" t="s">
        <v>79</v>
      </c>
      <c r="BK105" s="200">
        <f t="shared" si="19"/>
        <v>0</v>
      </c>
      <c r="BL105" s="18" t="s">
        <v>139</v>
      </c>
      <c r="BM105" s="199" t="s">
        <v>961</v>
      </c>
    </row>
    <row r="106" spans="1:65" s="2" customFormat="1" ht="16.5" customHeight="1">
      <c r="A106" s="35"/>
      <c r="B106" s="36"/>
      <c r="C106" s="188" t="s">
        <v>287</v>
      </c>
      <c r="D106" s="188" t="s">
        <v>135</v>
      </c>
      <c r="E106" s="189" t="s">
        <v>962</v>
      </c>
      <c r="F106" s="190" t="s">
        <v>963</v>
      </c>
      <c r="G106" s="191" t="s">
        <v>945</v>
      </c>
      <c r="H106" s="192">
        <v>3</v>
      </c>
      <c r="I106" s="193"/>
      <c r="J106" s="194">
        <f t="shared" si="10"/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 t="shared" si="11"/>
        <v>0</v>
      </c>
      <c r="Q106" s="197">
        <v>0</v>
      </c>
      <c r="R106" s="197">
        <f t="shared" si="12"/>
        <v>0</v>
      </c>
      <c r="S106" s="197">
        <v>0</v>
      </c>
      <c r="T106" s="198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79</v>
      </c>
      <c r="AY106" s="18" t="s">
        <v>132</v>
      </c>
      <c r="BE106" s="200">
        <f t="shared" si="14"/>
        <v>0</v>
      </c>
      <c r="BF106" s="200">
        <f t="shared" si="15"/>
        <v>0</v>
      </c>
      <c r="BG106" s="200">
        <f t="shared" si="16"/>
        <v>0</v>
      </c>
      <c r="BH106" s="200">
        <f t="shared" si="17"/>
        <v>0</v>
      </c>
      <c r="BI106" s="200">
        <f t="shared" si="18"/>
        <v>0</v>
      </c>
      <c r="BJ106" s="18" t="s">
        <v>79</v>
      </c>
      <c r="BK106" s="200">
        <f t="shared" si="19"/>
        <v>0</v>
      </c>
      <c r="BL106" s="18" t="s">
        <v>139</v>
      </c>
      <c r="BM106" s="199" t="s">
        <v>964</v>
      </c>
    </row>
    <row r="107" spans="1:65" s="2" customFormat="1" ht="16.5" customHeight="1">
      <c r="A107" s="35"/>
      <c r="B107" s="36"/>
      <c r="C107" s="188" t="s">
        <v>294</v>
      </c>
      <c r="D107" s="188" t="s">
        <v>135</v>
      </c>
      <c r="E107" s="189" t="s">
        <v>965</v>
      </c>
      <c r="F107" s="190" t="s">
        <v>966</v>
      </c>
      <c r="G107" s="191" t="s">
        <v>945</v>
      </c>
      <c r="H107" s="192">
        <v>6</v>
      </c>
      <c r="I107" s="193"/>
      <c r="J107" s="194">
        <f t="shared" si="10"/>
        <v>0</v>
      </c>
      <c r="K107" s="190" t="s">
        <v>19</v>
      </c>
      <c r="L107" s="40"/>
      <c r="M107" s="195" t="s">
        <v>19</v>
      </c>
      <c r="N107" s="196" t="s">
        <v>42</v>
      </c>
      <c r="O107" s="65"/>
      <c r="P107" s="197">
        <f t="shared" si="11"/>
        <v>0</v>
      </c>
      <c r="Q107" s="197">
        <v>0</v>
      </c>
      <c r="R107" s="197">
        <f t="shared" si="12"/>
        <v>0</v>
      </c>
      <c r="S107" s="197">
        <v>0</v>
      </c>
      <c r="T107" s="198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139</v>
      </c>
      <c r="AT107" s="199" t="s">
        <v>135</v>
      </c>
      <c r="AU107" s="199" t="s">
        <v>79</v>
      </c>
      <c r="AY107" s="18" t="s">
        <v>132</v>
      </c>
      <c r="BE107" s="200">
        <f t="shared" si="14"/>
        <v>0</v>
      </c>
      <c r="BF107" s="200">
        <f t="shared" si="15"/>
        <v>0</v>
      </c>
      <c r="BG107" s="200">
        <f t="shared" si="16"/>
        <v>0</v>
      </c>
      <c r="BH107" s="200">
        <f t="shared" si="17"/>
        <v>0</v>
      </c>
      <c r="BI107" s="200">
        <f t="shared" si="18"/>
        <v>0</v>
      </c>
      <c r="BJ107" s="18" t="s">
        <v>79</v>
      </c>
      <c r="BK107" s="200">
        <f t="shared" si="19"/>
        <v>0</v>
      </c>
      <c r="BL107" s="18" t="s">
        <v>139</v>
      </c>
      <c r="BM107" s="199" t="s">
        <v>967</v>
      </c>
    </row>
    <row r="108" spans="1:65" s="2" customFormat="1" ht="16.5" customHeight="1">
      <c r="A108" s="35"/>
      <c r="B108" s="36"/>
      <c r="C108" s="188" t="s">
        <v>301</v>
      </c>
      <c r="D108" s="188" t="s">
        <v>135</v>
      </c>
      <c r="E108" s="189" t="s">
        <v>968</v>
      </c>
      <c r="F108" s="190" t="s">
        <v>969</v>
      </c>
      <c r="G108" s="191" t="s">
        <v>252</v>
      </c>
      <c r="H108" s="192">
        <v>40</v>
      </c>
      <c r="I108" s="193"/>
      <c r="J108" s="194">
        <f t="shared" si="10"/>
        <v>0</v>
      </c>
      <c r="K108" s="190" t="s">
        <v>19</v>
      </c>
      <c r="L108" s="40"/>
      <c r="M108" s="195" t="s">
        <v>19</v>
      </c>
      <c r="N108" s="196" t="s">
        <v>42</v>
      </c>
      <c r="O108" s="65"/>
      <c r="P108" s="197">
        <f t="shared" si="11"/>
        <v>0</v>
      </c>
      <c r="Q108" s="197">
        <v>0</v>
      </c>
      <c r="R108" s="197">
        <f t="shared" si="12"/>
        <v>0</v>
      </c>
      <c r="S108" s="197">
        <v>0</v>
      </c>
      <c r="T108" s="198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139</v>
      </c>
      <c r="AT108" s="199" t="s">
        <v>135</v>
      </c>
      <c r="AU108" s="199" t="s">
        <v>79</v>
      </c>
      <c r="AY108" s="18" t="s">
        <v>132</v>
      </c>
      <c r="BE108" s="200">
        <f t="shared" si="14"/>
        <v>0</v>
      </c>
      <c r="BF108" s="200">
        <f t="shared" si="15"/>
        <v>0</v>
      </c>
      <c r="BG108" s="200">
        <f t="shared" si="16"/>
        <v>0</v>
      </c>
      <c r="BH108" s="200">
        <f t="shared" si="17"/>
        <v>0</v>
      </c>
      <c r="BI108" s="200">
        <f t="shared" si="18"/>
        <v>0</v>
      </c>
      <c r="BJ108" s="18" t="s">
        <v>79</v>
      </c>
      <c r="BK108" s="200">
        <f t="shared" si="19"/>
        <v>0</v>
      </c>
      <c r="BL108" s="18" t="s">
        <v>139</v>
      </c>
      <c r="BM108" s="199" t="s">
        <v>970</v>
      </c>
    </row>
    <row r="109" spans="1:65" s="2" customFormat="1" ht="16.5" customHeight="1">
      <c r="A109" s="35"/>
      <c r="B109" s="36"/>
      <c r="C109" s="188" t="s">
        <v>306</v>
      </c>
      <c r="D109" s="188" t="s">
        <v>135</v>
      </c>
      <c r="E109" s="189" t="s">
        <v>971</v>
      </c>
      <c r="F109" s="190" t="s">
        <v>972</v>
      </c>
      <c r="G109" s="191" t="s">
        <v>220</v>
      </c>
      <c r="H109" s="192">
        <v>8</v>
      </c>
      <c r="I109" s="193"/>
      <c r="J109" s="194">
        <f t="shared" si="10"/>
        <v>0</v>
      </c>
      <c r="K109" s="190" t="s">
        <v>19</v>
      </c>
      <c r="L109" s="40"/>
      <c r="M109" s="201" t="s">
        <v>19</v>
      </c>
      <c r="N109" s="202" t="s">
        <v>42</v>
      </c>
      <c r="O109" s="203"/>
      <c r="P109" s="204">
        <f t="shared" si="11"/>
        <v>0</v>
      </c>
      <c r="Q109" s="204">
        <v>0</v>
      </c>
      <c r="R109" s="204">
        <f t="shared" si="12"/>
        <v>0</v>
      </c>
      <c r="S109" s="204">
        <v>0</v>
      </c>
      <c r="T109" s="205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139</v>
      </c>
      <c r="AT109" s="199" t="s">
        <v>135</v>
      </c>
      <c r="AU109" s="199" t="s">
        <v>79</v>
      </c>
      <c r="AY109" s="18" t="s">
        <v>132</v>
      </c>
      <c r="BE109" s="200">
        <f t="shared" si="14"/>
        <v>0</v>
      </c>
      <c r="BF109" s="200">
        <f t="shared" si="15"/>
        <v>0</v>
      </c>
      <c r="BG109" s="200">
        <f t="shared" si="16"/>
        <v>0</v>
      </c>
      <c r="BH109" s="200">
        <f t="shared" si="17"/>
        <v>0</v>
      </c>
      <c r="BI109" s="200">
        <f t="shared" si="18"/>
        <v>0</v>
      </c>
      <c r="BJ109" s="18" t="s">
        <v>79</v>
      </c>
      <c r="BK109" s="200">
        <f t="shared" si="19"/>
        <v>0</v>
      </c>
      <c r="BL109" s="18" t="s">
        <v>139</v>
      </c>
      <c r="BM109" s="199" t="s">
        <v>973</v>
      </c>
    </row>
    <row r="110" spans="1:65" s="2" customFormat="1" ht="6.95" customHeight="1">
      <c r="A110" s="35"/>
      <c r="B110" s="48"/>
      <c r="C110" s="49"/>
      <c r="D110" s="49"/>
      <c r="E110" s="49"/>
      <c r="F110" s="49"/>
      <c r="G110" s="49"/>
      <c r="H110" s="49"/>
      <c r="I110" s="137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nHUw85OkwI+qaeTK9sQpFJ+bgiMxJu7oVztLoBKnFigexWL4fIUTq5VitducKHIG4Izvwj27kA3U2UzB8/nYcg==" saltValue="g/v06/G0tcDgSir40j/Td6nlZoYJBe9RdFrG2Xa7quWA2SOjQF9AE874WRH5X0Iq4ZpzmjKPzygtzanLO6uD9w==" spinCount="100000" sheet="1" objects="1" scenarios="1" formatColumns="0" formatRows="0" autoFilter="0"/>
  <autoFilter ref="C80:K109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974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ROUND(J82,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ROUND((SUM(BE82:BE107)),  2)</f>
        <v>0</v>
      </c>
      <c r="G33" s="35"/>
      <c r="H33" s="35"/>
      <c r="I33" s="126">
        <v>0.21</v>
      </c>
      <c r="J33" s="125">
        <f>ROUND(((SUM(BE82:BE107))*I33),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ROUND((SUM(BF82:BF107)),  2)</f>
        <v>0</v>
      </c>
      <c r="G34" s="35"/>
      <c r="H34" s="35"/>
      <c r="I34" s="126">
        <v>0.15</v>
      </c>
      <c r="J34" s="125">
        <f>ROUND(((SUM(BF82:BF107))*I34),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ROUND((SUM(BG82:BG107)),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ROUND((SUM(BH82:BH107)),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ROUND((SUM(BI82:BI107)),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SO-05 - Přípojka - vodovod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J82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975</v>
      </c>
      <c r="E60" s="149"/>
      <c r="F60" s="149"/>
      <c r="G60" s="149"/>
      <c r="H60" s="149"/>
      <c r="I60" s="150"/>
      <c r="J60" s="151">
        <f>J83</f>
        <v>0</v>
      </c>
      <c r="K60" s="147"/>
      <c r="L60" s="152"/>
    </row>
    <row r="61" spans="1:47" s="9" customFormat="1" ht="24.95" customHeight="1">
      <c r="B61" s="146"/>
      <c r="C61" s="147"/>
      <c r="D61" s="148" t="s">
        <v>976</v>
      </c>
      <c r="E61" s="149"/>
      <c r="F61" s="149"/>
      <c r="G61" s="149"/>
      <c r="H61" s="149"/>
      <c r="I61" s="150"/>
      <c r="J61" s="151">
        <f>J94</f>
        <v>0</v>
      </c>
      <c r="K61" s="147"/>
      <c r="L61" s="152"/>
    </row>
    <row r="62" spans="1:47" s="9" customFormat="1" ht="24.95" customHeight="1">
      <c r="B62" s="146"/>
      <c r="C62" s="147"/>
      <c r="D62" s="148" t="s">
        <v>977</v>
      </c>
      <c r="E62" s="149"/>
      <c r="F62" s="149"/>
      <c r="G62" s="149"/>
      <c r="H62" s="149"/>
      <c r="I62" s="150"/>
      <c r="J62" s="151">
        <f>J103</f>
        <v>0</v>
      </c>
      <c r="K62" s="147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109"/>
      <c r="J63" s="37"/>
      <c r="K63" s="37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137"/>
      <c r="J64" s="49"/>
      <c r="K64" s="49"/>
      <c r="L64" s="11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80" t="str">
        <f>E7</f>
        <v>Sportovní hala Sušice - Venkovní stavební objekty</v>
      </c>
      <c r="F72" s="381"/>
      <c r="G72" s="381"/>
      <c r="H72" s="381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7" t="str">
        <f>E9</f>
        <v>SO-05 - Přípojka - vodovod</v>
      </c>
      <c r="F74" s="382"/>
      <c r="G74" s="382"/>
      <c r="H74" s="382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112" t="s">
        <v>23</v>
      </c>
      <c r="J76" s="60" t="str">
        <f>IF(J12="","",J12)</f>
        <v>20. 5. 2019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112" t="s">
        <v>31</v>
      </c>
      <c r="J78" s="33" t="str">
        <f>E21</f>
        <v>APRIS 3MP s.r.o., Baarova 36, 140 00 Praha 4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112" t="s">
        <v>34</v>
      </c>
      <c r="J79" s="33" t="str">
        <f>E24</f>
        <v xml:space="preserve"> 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60"/>
      <c r="B81" s="161"/>
      <c r="C81" s="162" t="s">
        <v>119</v>
      </c>
      <c r="D81" s="163" t="s">
        <v>56</v>
      </c>
      <c r="E81" s="163" t="s">
        <v>52</v>
      </c>
      <c r="F81" s="163" t="s">
        <v>53</v>
      </c>
      <c r="G81" s="163" t="s">
        <v>120</v>
      </c>
      <c r="H81" s="163" t="s">
        <v>121</v>
      </c>
      <c r="I81" s="164" t="s">
        <v>122</v>
      </c>
      <c r="J81" s="163" t="s">
        <v>114</v>
      </c>
      <c r="K81" s="165" t="s">
        <v>123</v>
      </c>
      <c r="L81" s="166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109"/>
      <c r="J82" s="167">
        <f>BK82</f>
        <v>0</v>
      </c>
      <c r="K82" s="37"/>
      <c r="L82" s="40"/>
      <c r="M82" s="72"/>
      <c r="N82" s="168"/>
      <c r="O82" s="73"/>
      <c r="P82" s="169">
        <f>P83+P94+P103</f>
        <v>0</v>
      </c>
      <c r="Q82" s="73"/>
      <c r="R82" s="169">
        <f>R83+R94+R103</f>
        <v>0</v>
      </c>
      <c r="S82" s="73"/>
      <c r="T82" s="170">
        <f>T83+T94+T103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71">
        <f>BK83+BK94+BK103</f>
        <v>0</v>
      </c>
    </row>
    <row r="83" spans="1:65" s="12" customFormat="1" ht="25.9" customHeight="1">
      <c r="B83" s="172"/>
      <c r="C83" s="173"/>
      <c r="D83" s="174" t="s">
        <v>70</v>
      </c>
      <c r="E83" s="175" t="s">
        <v>978</v>
      </c>
      <c r="F83" s="175" t="s">
        <v>978</v>
      </c>
      <c r="G83" s="173"/>
      <c r="H83" s="173"/>
      <c r="I83" s="176"/>
      <c r="J83" s="177">
        <f>BK83</f>
        <v>0</v>
      </c>
      <c r="K83" s="173"/>
      <c r="L83" s="178"/>
      <c r="M83" s="179"/>
      <c r="N83" s="180"/>
      <c r="O83" s="180"/>
      <c r="P83" s="181">
        <f>SUM(P84:P93)</f>
        <v>0</v>
      </c>
      <c r="Q83" s="180"/>
      <c r="R83" s="181">
        <f>SUM(R84:R93)</f>
        <v>0</v>
      </c>
      <c r="S83" s="180"/>
      <c r="T83" s="182">
        <f>SUM(T84:T93)</f>
        <v>0</v>
      </c>
      <c r="AR83" s="183" t="s">
        <v>79</v>
      </c>
      <c r="AT83" s="184" t="s">
        <v>70</v>
      </c>
      <c r="AU83" s="184" t="s">
        <v>71</v>
      </c>
      <c r="AY83" s="183" t="s">
        <v>132</v>
      </c>
      <c r="BK83" s="185">
        <f>SUM(BK84:BK93)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979</v>
      </c>
      <c r="F84" s="190" t="s">
        <v>893</v>
      </c>
      <c r="G84" s="191" t="s">
        <v>182</v>
      </c>
      <c r="H84" s="192">
        <v>68</v>
      </c>
      <c r="I84" s="193"/>
      <c r="J84" s="194">
        <f t="shared" ref="J84:J93" si="0"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 t="shared" ref="P84:P93" si="1">O84*H84</f>
        <v>0</v>
      </c>
      <c r="Q84" s="197">
        <v>0</v>
      </c>
      <c r="R84" s="197">
        <f t="shared" ref="R84:R93" si="2">Q84*H84</f>
        <v>0</v>
      </c>
      <c r="S84" s="197">
        <v>0</v>
      </c>
      <c r="T84" s="198">
        <f t="shared" ref="T84:T93" si="3"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 t="shared" ref="BE84:BE93" si="4">IF(N84="základní",J84,0)</f>
        <v>0</v>
      </c>
      <c r="BF84" s="200">
        <f t="shared" ref="BF84:BF93" si="5">IF(N84="snížená",J84,0)</f>
        <v>0</v>
      </c>
      <c r="BG84" s="200">
        <f t="shared" ref="BG84:BG93" si="6">IF(N84="zákl. přenesená",J84,0)</f>
        <v>0</v>
      </c>
      <c r="BH84" s="200">
        <f t="shared" ref="BH84:BH93" si="7">IF(N84="sníž. přenesená",J84,0)</f>
        <v>0</v>
      </c>
      <c r="BI84" s="200">
        <f t="shared" ref="BI84:BI93" si="8">IF(N84="nulová",J84,0)</f>
        <v>0</v>
      </c>
      <c r="BJ84" s="18" t="s">
        <v>79</v>
      </c>
      <c r="BK84" s="200">
        <f t="shared" ref="BK84:BK93" si="9">ROUND(I84*H84,2)</f>
        <v>0</v>
      </c>
      <c r="BL84" s="18" t="s">
        <v>139</v>
      </c>
      <c r="BM84" s="199" t="s">
        <v>980</v>
      </c>
    </row>
    <row r="85" spans="1:65" s="2" customFormat="1" ht="16.5" customHeight="1">
      <c r="A85" s="35"/>
      <c r="B85" s="36"/>
      <c r="C85" s="188" t="s">
        <v>81</v>
      </c>
      <c r="D85" s="188" t="s">
        <v>135</v>
      </c>
      <c r="E85" s="189" t="s">
        <v>981</v>
      </c>
      <c r="F85" s="190" t="s">
        <v>896</v>
      </c>
      <c r="G85" s="191" t="s">
        <v>182</v>
      </c>
      <c r="H85" s="192">
        <v>4.7</v>
      </c>
      <c r="I85" s="193"/>
      <c r="J85" s="194">
        <f t="shared" si="0"/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 t="shared" si="4"/>
        <v>0</v>
      </c>
      <c r="BF85" s="200">
        <f t="shared" si="5"/>
        <v>0</v>
      </c>
      <c r="BG85" s="200">
        <f t="shared" si="6"/>
        <v>0</v>
      </c>
      <c r="BH85" s="200">
        <f t="shared" si="7"/>
        <v>0</v>
      </c>
      <c r="BI85" s="200">
        <f t="shared" si="8"/>
        <v>0</v>
      </c>
      <c r="BJ85" s="18" t="s">
        <v>79</v>
      </c>
      <c r="BK85" s="200">
        <f t="shared" si="9"/>
        <v>0</v>
      </c>
      <c r="BL85" s="18" t="s">
        <v>139</v>
      </c>
      <c r="BM85" s="199" t="s">
        <v>982</v>
      </c>
    </row>
    <row r="86" spans="1:65" s="2" customFormat="1" ht="16.5" customHeight="1">
      <c r="A86" s="35"/>
      <c r="B86" s="36"/>
      <c r="C86" s="188" t="s">
        <v>144</v>
      </c>
      <c r="D86" s="188" t="s">
        <v>135</v>
      </c>
      <c r="E86" s="189" t="s">
        <v>983</v>
      </c>
      <c r="F86" s="190" t="s">
        <v>905</v>
      </c>
      <c r="G86" s="191" t="s">
        <v>182</v>
      </c>
      <c r="H86" s="192">
        <v>12.5</v>
      </c>
      <c r="I86" s="193"/>
      <c r="J86" s="194">
        <f t="shared" si="0"/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8" t="s">
        <v>79</v>
      </c>
      <c r="BK86" s="200">
        <f t="shared" si="9"/>
        <v>0</v>
      </c>
      <c r="BL86" s="18" t="s">
        <v>139</v>
      </c>
      <c r="BM86" s="199" t="s">
        <v>984</v>
      </c>
    </row>
    <row r="87" spans="1:65" s="2" customFormat="1" ht="16.5" customHeight="1">
      <c r="A87" s="35"/>
      <c r="B87" s="36"/>
      <c r="C87" s="188" t="s">
        <v>139</v>
      </c>
      <c r="D87" s="188" t="s">
        <v>135</v>
      </c>
      <c r="E87" s="189" t="s">
        <v>985</v>
      </c>
      <c r="F87" s="190" t="s">
        <v>908</v>
      </c>
      <c r="G87" s="191" t="s">
        <v>182</v>
      </c>
      <c r="H87" s="192">
        <v>50.8</v>
      </c>
      <c r="I87" s="193"/>
      <c r="J87" s="194">
        <f t="shared" si="0"/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8" t="s">
        <v>79</v>
      </c>
      <c r="BK87" s="200">
        <f t="shared" si="9"/>
        <v>0</v>
      </c>
      <c r="BL87" s="18" t="s">
        <v>139</v>
      </c>
      <c r="BM87" s="199" t="s">
        <v>986</v>
      </c>
    </row>
    <row r="88" spans="1:65" s="2" customFormat="1" ht="16.5" customHeight="1">
      <c r="A88" s="35"/>
      <c r="B88" s="36"/>
      <c r="C88" s="188" t="s">
        <v>194</v>
      </c>
      <c r="D88" s="188" t="s">
        <v>135</v>
      </c>
      <c r="E88" s="189" t="s">
        <v>987</v>
      </c>
      <c r="F88" s="190" t="s">
        <v>911</v>
      </c>
      <c r="G88" s="191" t="s">
        <v>182</v>
      </c>
      <c r="H88" s="192">
        <v>50.8</v>
      </c>
      <c r="I88" s="193"/>
      <c r="J88" s="194">
        <f t="shared" si="0"/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8" t="s">
        <v>79</v>
      </c>
      <c r="BK88" s="200">
        <f t="shared" si="9"/>
        <v>0</v>
      </c>
      <c r="BL88" s="18" t="s">
        <v>139</v>
      </c>
      <c r="BM88" s="199" t="s">
        <v>988</v>
      </c>
    </row>
    <row r="89" spans="1:65" s="2" customFormat="1" ht="16.5" customHeight="1">
      <c r="A89" s="35"/>
      <c r="B89" s="36"/>
      <c r="C89" s="188" t="s">
        <v>200</v>
      </c>
      <c r="D89" s="188" t="s">
        <v>135</v>
      </c>
      <c r="E89" s="189" t="s">
        <v>989</v>
      </c>
      <c r="F89" s="190" t="s">
        <v>914</v>
      </c>
      <c r="G89" s="191" t="s">
        <v>182</v>
      </c>
      <c r="H89" s="192">
        <v>17.2</v>
      </c>
      <c r="I89" s="193"/>
      <c r="J89" s="194">
        <f t="shared" si="0"/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79</v>
      </c>
      <c r="AY89" s="18" t="s">
        <v>132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8" t="s">
        <v>79</v>
      </c>
      <c r="BK89" s="200">
        <f t="shared" si="9"/>
        <v>0</v>
      </c>
      <c r="BL89" s="18" t="s">
        <v>139</v>
      </c>
      <c r="BM89" s="199" t="s">
        <v>990</v>
      </c>
    </row>
    <row r="90" spans="1:65" s="2" customFormat="1" ht="16.5" customHeight="1">
      <c r="A90" s="35"/>
      <c r="B90" s="36"/>
      <c r="C90" s="188" t="s">
        <v>204</v>
      </c>
      <c r="D90" s="188" t="s">
        <v>135</v>
      </c>
      <c r="E90" s="189" t="s">
        <v>991</v>
      </c>
      <c r="F90" s="190" t="s">
        <v>917</v>
      </c>
      <c r="G90" s="191" t="s">
        <v>182</v>
      </c>
      <c r="H90" s="192">
        <v>86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992</v>
      </c>
    </row>
    <row r="91" spans="1:65" s="2" customFormat="1" ht="16.5" customHeight="1">
      <c r="A91" s="35"/>
      <c r="B91" s="36"/>
      <c r="C91" s="188" t="s">
        <v>208</v>
      </c>
      <c r="D91" s="188" t="s">
        <v>135</v>
      </c>
      <c r="E91" s="189" t="s">
        <v>993</v>
      </c>
      <c r="F91" s="190" t="s">
        <v>920</v>
      </c>
      <c r="G91" s="191" t="s">
        <v>182</v>
      </c>
      <c r="H91" s="192">
        <v>17.2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994</v>
      </c>
    </row>
    <row r="92" spans="1:65" s="2" customFormat="1" ht="16.5" customHeight="1">
      <c r="A92" s="35"/>
      <c r="B92" s="36"/>
      <c r="C92" s="188" t="s">
        <v>211</v>
      </c>
      <c r="D92" s="188" t="s">
        <v>135</v>
      </c>
      <c r="E92" s="189" t="s">
        <v>995</v>
      </c>
      <c r="F92" s="190" t="s">
        <v>923</v>
      </c>
      <c r="G92" s="191" t="s">
        <v>174</v>
      </c>
      <c r="H92" s="192">
        <v>170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996</v>
      </c>
    </row>
    <row r="93" spans="1:65" s="2" customFormat="1" ht="16.5" customHeight="1">
      <c r="A93" s="35"/>
      <c r="B93" s="36"/>
      <c r="C93" s="188" t="s">
        <v>216</v>
      </c>
      <c r="D93" s="188" t="s">
        <v>135</v>
      </c>
      <c r="E93" s="189" t="s">
        <v>997</v>
      </c>
      <c r="F93" s="190" t="s">
        <v>926</v>
      </c>
      <c r="G93" s="191" t="s">
        <v>174</v>
      </c>
      <c r="H93" s="192">
        <v>170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998</v>
      </c>
    </row>
    <row r="94" spans="1:65" s="12" customFormat="1" ht="25.9" customHeight="1">
      <c r="B94" s="172"/>
      <c r="C94" s="173"/>
      <c r="D94" s="174" t="s">
        <v>70</v>
      </c>
      <c r="E94" s="175" t="s">
        <v>999</v>
      </c>
      <c r="F94" s="175" t="s">
        <v>1000</v>
      </c>
      <c r="G94" s="173"/>
      <c r="H94" s="173"/>
      <c r="I94" s="176"/>
      <c r="J94" s="177">
        <f>BK94</f>
        <v>0</v>
      </c>
      <c r="K94" s="173"/>
      <c r="L94" s="178"/>
      <c r="M94" s="179"/>
      <c r="N94" s="180"/>
      <c r="O94" s="180"/>
      <c r="P94" s="181">
        <f>SUM(P95:P102)</f>
        <v>0</v>
      </c>
      <c r="Q94" s="180"/>
      <c r="R94" s="181">
        <f>SUM(R95:R102)</f>
        <v>0</v>
      </c>
      <c r="S94" s="180"/>
      <c r="T94" s="182">
        <f>SUM(T95:T102)</f>
        <v>0</v>
      </c>
      <c r="AR94" s="183" t="s">
        <v>79</v>
      </c>
      <c r="AT94" s="184" t="s">
        <v>70</v>
      </c>
      <c r="AU94" s="184" t="s">
        <v>71</v>
      </c>
      <c r="AY94" s="183" t="s">
        <v>132</v>
      </c>
      <c r="BK94" s="185">
        <f>SUM(BK95:BK102)</f>
        <v>0</v>
      </c>
    </row>
    <row r="95" spans="1:65" s="2" customFormat="1" ht="16.5" customHeight="1">
      <c r="A95" s="35"/>
      <c r="B95" s="36"/>
      <c r="C95" s="188" t="s">
        <v>227</v>
      </c>
      <c r="D95" s="188" t="s">
        <v>135</v>
      </c>
      <c r="E95" s="189" t="s">
        <v>1001</v>
      </c>
      <c r="F95" s="190" t="s">
        <v>1002</v>
      </c>
      <c r="G95" s="191" t="s">
        <v>252</v>
      </c>
      <c r="H95" s="192">
        <v>7</v>
      </c>
      <c r="I95" s="193"/>
      <c r="J95" s="194">
        <f t="shared" ref="J95:J102" si="10">ROUND(I95*H95,2)</f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ref="P95:P102" si="11">O95*H95</f>
        <v>0</v>
      </c>
      <c r="Q95" s="197">
        <v>0</v>
      </c>
      <c r="R95" s="197">
        <f t="shared" ref="R95:R102" si="12">Q95*H95</f>
        <v>0</v>
      </c>
      <c r="S95" s="197">
        <v>0</v>
      </c>
      <c r="T95" s="198">
        <f t="shared" ref="T95:T102" si="13"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79</v>
      </c>
      <c r="AY95" s="18" t="s">
        <v>132</v>
      </c>
      <c r="BE95" s="200">
        <f t="shared" ref="BE95:BE102" si="14">IF(N95="základní",J95,0)</f>
        <v>0</v>
      </c>
      <c r="BF95" s="200">
        <f t="shared" ref="BF95:BF102" si="15">IF(N95="snížená",J95,0)</f>
        <v>0</v>
      </c>
      <c r="BG95" s="200">
        <f t="shared" ref="BG95:BG102" si="16">IF(N95="zákl. přenesená",J95,0)</f>
        <v>0</v>
      </c>
      <c r="BH95" s="200">
        <f t="shared" ref="BH95:BH102" si="17">IF(N95="sníž. přenesená",J95,0)</f>
        <v>0</v>
      </c>
      <c r="BI95" s="200">
        <f t="shared" ref="BI95:BI102" si="18">IF(N95="nulová",J95,0)</f>
        <v>0</v>
      </c>
      <c r="BJ95" s="18" t="s">
        <v>79</v>
      </c>
      <c r="BK95" s="200">
        <f t="shared" ref="BK95:BK102" si="19">ROUND(I95*H95,2)</f>
        <v>0</v>
      </c>
      <c r="BL95" s="18" t="s">
        <v>139</v>
      </c>
      <c r="BM95" s="199" t="s">
        <v>1003</v>
      </c>
    </row>
    <row r="96" spans="1:65" s="2" customFormat="1" ht="16.5" customHeight="1">
      <c r="A96" s="35"/>
      <c r="B96" s="36"/>
      <c r="C96" s="188" t="s">
        <v>231</v>
      </c>
      <c r="D96" s="188" t="s">
        <v>135</v>
      </c>
      <c r="E96" s="189" t="s">
        <v>1004</v>
      </c>
      <c r="F96" s="190" t="s">
        <v>1005</v>
      </c>
      <c r="G96" s="191" t="s">
        <v>252</v>
      </c>
      <c r="H96" s="192">
        <v>40</v>
      </c>
      <c r="I96" s="193"/>
      <c r="J96" s="194">
        <f t="shared" si="1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1"/>
        <v>0</v>
      </c>
      <c r="Q96" s="197">
        <v>0</v>
      </c>
      <c r="R96" s="197">
        <f t="shared" si="12"/>
        <v>0</v>
      </c>
      <c r="S96" s="197">
        <v>0</v>
      </c>
      <c r="T96" s="198">
        <f t="shared" si="1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si="14"/>
        <v>0</v>
      </c>
      <c r="BF96" s="200">
        <f t="shared" si="15"/>
        <v>0</v>
      </c>
      <c r="BG96" s="200">
        <f t="shared" si="16"/>
        <v>0</v>
      </c>
      <c r="BH96" s="200">
        <f t="shared" si="17"/>
        <v>0</v>
      </c>
      <c r="BI96" s="200">
        <f t="shared" si="18"/>
        <v>0</v>
      </c>
      <c r="BJ96" s="18" t="s">
        <v>79</v>
      </c>
      <c r="BK96" s="200">
        <f t="shared" si="19"/>
        <v>0</v>
      </c>
      <c r="BL96" s="18" t="s">
        <v>139</v>
      </c>
      <c r="BM96" s="199" t="s">
        <v>1006</v>
      </c>
    </row>
    <row r="97" spans="1:65" s="2" customFormat="1" ht="16.5" customHeight="1">
      <c r="A97" s="35"/>
      <c r="B97" s="36"/>
      <c r="C97" s="188" t="s">
        <v>362</v>
      </c>
      <c r="D97" s="188" t="s">
        <v>135</v>
      </c>
      <c r="E97" s="189" t="s">
        <v>1007</v>
      </c>
      <c r="F97" s="190" t="s">
        <v>1008</v>
      </c>
      <c r="G97" s="191" t="s">
        <v>945</v>
      </c>
      <c r="H97" s="192">
        <v>1</v>
      </c>
      <c r="I97" s="193"/>
      <c r="J97" s="194">
        <f t="shared" si="1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1"/>
        <v>0</v>
      </c>
      <c r="Q97" s="197">
        <v>0</v>
      </c>
      <c r="R97" s="197">
        <f t="shared" si="12"/>
        <v>0</v>
      </c>
      <c r="S97" s="197">
        <v>0</v>
      </c>
      <c r="T97" s="198">
        <f t="shared" si="1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14"/>
        <v>0</v>
      </c>
      <c r="BF97" s="200">
        <f t="shared" si="15"/>
        <v>0</v>
      </c>
      <c r="BG97" s="200">
        <f t="shared" si="16"/>
        <v>0</v>
      </c>
      <c r="BH97" s="200">
        <f t="shared" si="17"/>
        <v>0</v>
      </c>
      <c r="BI97" s="200">
        <f t="shared" si="18"/>
        <v>0</v>
      </c>
      <c r="BJ97" s="18" t="s">
        <v>79</v>
      </c>
      <c r="BK97" s="200">
        <f t="shared" si="19"/>
        <v>0</v>
      </c>
      <c r="BL97" s="18" t="s">
        <v>139</v>
      </c>
      <c r="BM97" s="199" t="s">
        <v>1009</v>
      </c>
    </row>
    <row r="98" spans="1:65" s="2" customFormat="1" ht="16.5" customHeight="1">
      <c r="A98" s="35"/>
      <c r="B98" s="36"/>
      <c r="C98" s="188" t="s">
        <v>387</v>
      </c>
      <c r="D98" s="188" t="s">
        <v>135</v>
      </c>
      <c r="E98" s="189" t="s">
        <v>1010</v>
      </c>
      <c r="F98" s="190" t="s">
        <v>1011</v>
      </c>
      <c r="G98" s="191" t="s">
        <v>252</v>
      </c>
      <c r="H98" s="192">
        <v>40</v>
      </c>
      <c r="I98" s="193"/>
      <c r="J98" s="194">
        <f t="shared" si="10"/>
        <v>0</v>
      </c>
      <c r="K98" s="190" t="s">
        <v>19</v>
      </c>
      <c r="L98" s="40"/>
      <c r="M98" s="195" t="s">
        <v>19</v>
      </c>
      <c r="N98" s="196" t="s">
        <v>42</v>
      </c>
      <c r="O98" s="65"/>
      <c r="P98" s="197">
        <f t="shared" si="11"/>
        <v>0</v>
      </c>
      <c r="Q98" s="197">
        <v>0</v>
      </c>
      <c r="R98" s="197">
        <f t="shared" si="12"/>
        <v>0</v>
      </c>
      <c r="S98" s="197">
        <v>0</v>
      </c>
      <c r="T98" s="198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139</v>
      </c>
      <c r="AT98" s="199" t="s">
        <v>135</v>
      </c>
      <c r="AU98" s="199" t="s">
        <v>79</v>
      </c>
      <c r="AY98" s="18" t="s">
        <v>132</v>
      </c>
      <c r="BE98" s="200">
        <f t="shared" si="14"/>
        <v>0</v>
      </c>
      <c r="BF98" s="200">
        <f t="shared" si="15"/>
        <v>0</v>
      </c>
      <c r="BG98" s="200">
        <f t="shared" si="16"/>
        <v>0</v>
      </c>
      <c r="BH98" s="200">
        <f t="shared" si="17"/>
        <v>0</v>
      </c>
      <c r="BI98" s="200">
        <f t="shared" si="18"/>
        <v>0</v>
      </c>
      <c r="BJ98" s="18" t="s">
        <v>79</v>
      </c>
      <c r="BK98" s="200">
        <f t="shared" si="19"/>
        <v>0</v>
      </c>
      <c r="BL98" s="18" t="s">
        <v>139</v>
      </c>
      <c r="BM98" s="199" t="s">
        <v>1012</v>
      </c>
    </row>
    <row r="99" spans="1:65" s="2" customFormat="1" ht="16.5" customHeight="1">
      <c r="A99" s="35"/>
      <c r="B99" s="36"/>
      <c r="C99" s="188" t="s">
        <v>393</v>
      </c>
      <c r="D99" s="188" t="s">
        <v>135</v>
      </c>
      <c r="E99" s="189" t="s">
        <v>1013</v>
      </c>
      <c r="F99" s="190" t="s">
        <v>1014</v>
      </c>
      <c r="G99" s="191" t="s">
        <v>252</v>
      </c>
      <c r="H99" s="192">
        <v>40</v>
      </c>
      <c r="I99" s="193"/>
      <c r="J99" s="194">
        <f t="shared" si="10"/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 t="shared" si="11"/>
        <v>0</v>
      </c>
      <c r="Q99" s="197">
        <v>0</v>
      </c>
      <c r="R99" s="197">
        <f t="shared" si="12"/>
        <v>0</v>
      </c>
      <c r="S99" s="197">
        <v>0</v>
      </c>
      <c r="T99" s="198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 t="shared" si="14"/>
        <v>0</v>
      </c>
      <c r="BF99" s="200">
        <f t="shared" si="15"/>
        <v>0</v>
      </c>
      <c r="BG99" s="200">
        <f t="shared" si="16"/>
        <v>0</v>
      </c>
      <c r="BH99" s="200">
        <f t="shared" si="17"/>
        <v>0</v>
      </c>
      <c r="BI99" s="200">
        <f t="shared" si="18"/>
        <v>0</v>
      </c>
      <c r="BJ99" s="18" t="s">
        <v>79</v>
      </c>
      <c r="BK99" s="200">
        <f t="shared" si="19"/>
        <v>0</v>
      </c>
      <c r="BL99" s="18" t="s">
        <v>139</v>
      </c>
      <c r="BM99" s="199" t="s">
        <v>1015</v>
      </c>
    </row>
    <row r="100" spans="1:65" s="2" customFormat="1" ht="16.5" customHeight="1">
      <c r="A100" s="35"/>
      <c r="B100" s="36"/>
      <c r="C100" s="188" t="s">
        <v>401</v>
      </c>
      <c r="D100" s="188" t="s">
        <v>135</v>
      </c>
      <c r="E100" s="189" t="s">
        <v>1016</v>
      </c>
      <c r="F100" s="190" t="s">
        <v>1017</v>
      </c>
      <c r="G100" s="191" t="s">
        <v>252</v>
      </c>
      <c r="H100" s="192">
        <v>40</v>
      </c>
      <c r="I100" s="193"/>
      <c r="J100" s="194">
        <f t="shared" si="10"/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 t="shared" si="11"/>
        <v>0</v>
      </c>
      <c r="Q100" s="197">
        <v>0</v>
      </c>
      <c r="R100" s="197">
        <f t="shared" si="12"/>
        <v>0</v>
      </c>
      <c r="S100" s="197">
        <v>0</v>
      </c>
      <c r="T100" s="198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 t="shared" si="14"/>
        <v>0</v>
      </c>
      <c r="BF100" s="200">
        <f t="shared" si="15"/>
        <v>0</v>
      </c>
      <c r="BG100" s="200">
        <f t="shared" si="16"/>
        <v>0</v>
      </c>
      <c r="BH100" s="200">
        <f t="shared" si="17"/>
        <v>0</v>
      </c>
      <c r="BI100" s="200">
        <f t="shared" si="18"/>
        <v>0</v>
      </c>
      <c r="BJ100" s="18" t="s">
        <v>79</v>
      </c>
      <c r="BK100" s="200">
        <f t="shared" si="19"/>
        <v>0</v>
      </c>
      <c r="BL100" s="18" t="s">
        <v>139</v>
      </c>
      <c r="BM100" s="199" t="s">
        <v>1018</v>
      </c>
    </row>
    <row r="101" spans="1:65" s="2" customFormat="1" ht="16.5" customHeight="1">
      <c r="A101" s="35"/>
      <c r="B101" s="36"/>
      <c r="C101" s="188" t="s">
        <v>411</v>
      </c>
      <c r="D101" s="188" t="s">
        <v>135</v>
      </c>
      <c r="E101" s="189" t="s">
        <v>1019</v>
      </c>
      <c r="F101" s="190" t="s">
        <v>1020</v>
      </c>
      <c r="G101" s="191" t="s">
        <v>220</v>
      </c>
      <c r="H101" s="192">
        <v>0.5</v>
      </c>
      <c r="I101" s="193"/>
      <c r="J101" s="194">
        <f t="shared" si="10"/>
        <v>0</v>
      </c>
      <c r="K101" s="190" t="s">
        <v>19</v>
      </c>
      <c r="L101" s="40"/>
      <c r="M101" s="195" t="s">
        <v>19</v>
      </c>
      <c r="N101" s="196" t="s">
        <v>42</v>
      </c>
      <c r="O101" s="65"/>
      <c r="P101" s="197">
        <f t="shared" si="11"/>
        <v>0</v>
      </c>
      <c r="Q101" s="197">
        <v>0</v>
      </c>
      <c r="R101" s="197">
        <f t="shared" si="12"/>
        <v>0</v>
      </c>
      <c r="S101" s="197">
        <v>0</v>
      </c>
      <c r="T101" s="198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 t="shared" si="14"/>
        <v>0</v>
      </c>
      <c r="BF101" s="200">
        <f t="shared" si="15"/>
        <v>0</v>
      </c>
      <c r="BG101" s="200">
        <f t="shared" si="16"/>
        <v>0</v>
      </c>
      <c r="BH101" s="200">
        <f t="shared" si="17"/>
        <v>0</v>
      </c>
      <c r="BI101" s="200">
        <f t="shared" si="18"/>
        <v>0</v>
      </c>
      <c r="BJ101" s="18" t="s">
        <v>79</v>
      </c>
      <c r="BK101" s="200">
        <f t="shared" si="19"/>
        <v>0</v>
      </c>
      <c r="BL101" s="18" t="s">
        <v>139</v>
      </c>
      <c r="BM101" s="199" t="s">
        <v>1021</v>
      </c>
    </row>
    <row r="102" spans="1:65" s="2" customFormat="1" ht="16.5" customHeight="1">
      <c r="A102" s="35"/>
      <c r="B102" s="36"/>
      <c r="C102" s="188" t="s">
        <v>415</v>
      </c>
      <c r="D102" s="188" t="s">
        <v>135</v>
      </c>
      <c r="E102" s="189" t="s">
        <v>1022</v>
      </c>
      <c r="F102" s="190" t="s">
        <v>1023</v>
      </c>
      <c r="G102" s="191" t="s">
        <v>220</v>
      </c>
      <c r="H102" s="192">
        <v>0.2</v>
      </c>
      <c r="I102" s="193"/>
      <c r="J102" s="194">
        <f t="shared" si="10"/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 t="shared" si="11"/>
        <v>0</v>
      </c>
      <c r="Q102" s="197">
        <v>0</v>
      </c>
      <c r="R102" s="197">
        <f t="shared" si="12"/>
        <v>0</v>
      </c>
      <c r="S102" s="197">
        <v>0</v>
      </c>
      <c r="T102" s="198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79</v>
      </c>
      <c r="AY102" s="18" t="s">
        <v>132</v>
      </c>
      <c r="BE102" s="200">
        <f t="shared" si="14"/>
        <v>0</v>
      </c>
      <c r="BF102" s="200">
        <f t="shared" si="15"/>
        <v>0</v>
      </c>
      <c r="BG102" s="200">
        <f t="shared" si="16"/>
        <v>0</v>
      </c>
      <c r="BH102" s="200">
        <f t="shared" si="17"/>
        <v>0</v>
      </c>
      <c r="BI102" s="200">
        <f t="shared" si="18"/>
        <v>0</v>
      </c>
      <c r="BJ102" s="18" t="s">
        <v>79</v>
      </c>
      <c r="BK102" s="200">
        <f t="shared" si="19"/>
        <v>0</v>
      </c>
      <c r="BL102" s="18" t="s">
        <v>139</v>
      </c>
      <c r="BM102" s="199" t="s">
        <v>1024</v>
      </c>
    </row>
    <row r="103" spans="1:65" s="12" customFormat="1" ht="25.9" customHeight="1">
      <c r="B103" s="172"/>
      <c r="C103" s="173"/>
      <c r="D103" s="174" t="s">
        <v>70</v>
      </c>
      <c r="E103" s="175" t="s">
        <v>1025</v>
      </c>
      <c r="F103" s="175" t="s">
        <v>1026</v>
      </c>
      <c r="G103" s="173"/>
      <c r="H103" s="173"/>
      <c r="I103" s="176"/>
      <c r="J103" s="177">
        <f>BK103</f>
        <v>0</v>
      </c>
      <c r="K103" s="173"/>
      <c r="L103" s="178"/>
      <c r="M103" s="179"/>
      <c r="N103" s="180"/>
      <c r="O103" s="180"/>
      <c r="P103" s="181">
        <f>SUM(P104:P107)</f>
        <v>0</v>
      </c>
      <c r="Q103" s="180"/>
      <c r="R103" s="181">
        <f>SUM(R104:R107)</f>
        <v>0</v>
      </c>
      <c r="S103" s="180"/>
      <c r="T103" s="182">
        <f>SUM(T104:T107)</f>
        <v>0</v>
      </c>
      <c r="AR103" s="183" t="s">
        <v>79</v>
      </c>
      <c r="AT103" s="184" t="s">
        <v>70</v>
      </c>
      <c r="AU103" s="184" t="s">
        <v>71</v>
      </c>
      <c r="AY103" s="183" t="s">
        <v>132</v>
      </c>
      <c r="BK103" s="185">
        <f>SUM(BK104:BK107)</f>
        <v>0</v>
      </c>
    </row>
    <row r="104" spans="1:65" s="2" customFormat="1" ht="16.5" customHeight="1">
      <c r="A104" s="35"/>
      <c r="B104" s="36"/>
      <c r="C104" s="188" t="s">
        <v>420</v>
      </c>
      <c r="D104" s="188" t="s">
        <v>135</v>
      </c>
      <c r="E104" s="189" t="s">
        <v>1027</v>
      </c>
      <c r="F104" s="190" t="s">
        <v>1028</v>
      </c>
      <c r="G104" s="191" t="s">
        <v>182</v>
      </c>
      <c r="H104" s="192">
        <v>0.3</v>
      </c>
      <c r="I104" s="193"/>
      <c r="J104" s="194">
        <f>ROUND(I104*H104,2)</f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79</v>
      </c>
      <c r="AY104" s="18" t="s">
        <v>132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8" t="s">
        <v>79</v>
      </c>
      <c r="BK104" s="200">
        <f>ROUND(I104*H104,2)</f>
        <v>0</v>
      </c>
      <c r="BL104" s="18" t="s">
        <v>139</v>
      </c>
      <c r="BM104" s="199" t="s">
        <v>1029</v>
      </c>
    </row>
    <row r="105" spans="1:65" s="2" customFormat="1" ht="16.5" customHeight="1">
      <c r="A105" s="35"/>
      <c r="B105" s="36"/>
      <c r="C105" s="188" t="s">
        <v>427</v>
      </c>
      <c r="D105" s="188" t="s">
        <v>135</v>
      </c>
      <c r="E105" s="189" t="s">
        <v>1030</v>
      </c>
      <c r="F105" s="190" t="s">
        <v>1031</v>
      </c>
      <c r="G105" s="191" t="s">
        <v>174</v>
      </c>
      <c r="H105" s="192">
        <v>1</v>
      </c>
      <c r="I105" s="193"/>
      <c r="J105" s="194">
        <f>ROUND(I105*H105,2)</f>
        <v>0</v>
      </c>
      <c r="K105" s="190" t="s">
        <v>19</v>
      </c>
      <c r="L105" s="40"/>
      <c r="M105" s="195" t="s">
        <v>19</v>
      </c>
      <c r="N105" s="196" t="s">
        <v>42</v>
      </c>
      <c r="O105" s="65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139</v>
      </c>
      <c r="AT105" s="199" t="s">
        <v>135</v>
      </c>
      <c r="AU105" s="199" t="s">
        <v>79</v>
      </c>
      <c r="AY105" s="18" t="s">
        <v>132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8" t="s">
        <v>79</v>
      </c>
      <c r="BK105" s="200">
        <f>ROUND(I105*H105,2)</f>
        <v>0</v>
      </c>
      <c r="BL105" s="18" t="s">
        <v>139</v>
      </c>
      <c r="BM105" s="199" t="s">
        <v>1032</v>
      </c>
    </row>
    <row r="106" spans="1:65" s="2" customFormat="1" ht="16.5" customHeight="1">
      <c r="A106" s="35"/>
      <c r="B106" s="36"/>
      <c r="C106" s="188" t="s">
        <v>432</v>
      </c>
      <c r="D106" s="188" t="s">
        <v>135</v>
      </c>
      <c r="E106" s="189" t="s">
        <v>1033</v>
      </c>
      <c r="F106" s="190" t="s">
        <v>1034</v>
      </c>
      <c r="G106" s="191" t="s">
        <v>945</v>
      </c>
      <c r="H106" s="192">
        <v>3</v>
      </c>
      <c r="I106" s="193"/>
      <c r="J106" s="194">
        <f>ROUND(I106*H106,2)</f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79</v>
      </c>
      <c r="AY106" s="18" t="s">
        <v>132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8" t="s">
        <v>79</v>
      </c>
      <c r="BK106" s="200">
        <f>ROUND(I106*H106,2)</f>
        <v>0</v>
      </c>
      <c r="BL106" s="18" t="s">
        <v>139</v>
      </c>
      <c r="BM106" s="199" t="s">
        <v>1035</v>
      </c>
    </row>
    <row r="107" spans="1:65" s="2" customFormat="1" ht="16.5" customHeight="1">
      <c r="A107" s="35"/>
      <c r="B107" s="36"/>
      <c r="C107" s="188" t="s">
        <v>640</v>
      </c>
      <c r="D107" s="188" t="s">
        <v>135</v>
      </c>
      <c r="E107" s="189" t="s">
        <v>1036</v>
      </c>
      <c r="F107" s="190" t="s">
        <v>1037</v>
      </c>
      <c r="G107" s="191" t="s">
        <v>945</v>
      </c>
      <c r="H107" s="192">
        <v>5</v>
      </c>
      <c r="I107" s="193"/>
      <c r="J107" s="194">
        <f>ROUND(I107*H107,2)</f>
        <v>0</v>
      </c>
      <c r="K107" s="190" t="s">
        <v>19</v>
      </c>
      <c r="L107" s="40"/>
      <c r="M107" s="201" t="s">
        <v>19</v>
      </c>
      <c r="N107" s="202" t="s">
        <v>42</v>
      </c>
      <c r="O107" s="203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139</v>
      </c>
      <c r="AT107" s="199" t="s">
        <v>135</v>
      </c>
      <c r="AU107" s="199" t="s">
        <v>79</v>
      </c>
      <c r="AY107" s="18" t="s">
        <v>132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8" t="s">
        <v>79</v>
      </c>
      <c r="BK107" s="200">
        <f>ROUND(I107*H107,2)</f>
        <v>0</v>
      </c>
      <c r="BL107" s="18" t="s">
        <v>139</v>
      </c>
      <c r="BM107" s="199" t="s">
        <v>1038</v>
      </c>
    </row>
    <row r="108" spans="1:65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137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HMcswfl611fbVR3L+mUfnHfO5JZtZYOxwTV9jYg8PoE9T0ut0Cl/gaaHLbWSkv+sbID+i2G57o6TNNy6UOaUtQ==" saltValue="8H+WjMVofQyBmr/dmCIHeoRVSYocyb6AzKrd1Osrs+159aqZilsj6876JCkcyw0mZ0n8DDtUrAZSFXz4/63t0g==" spinCount="100000" sheet="1" objects="1" scenarios="1" formatColumns="0" formatRows="0" autoFilter="0"/>
  <autoFilter ref="C81:K107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0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1039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ROUND(J80,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ROUND((SUM(BE80:BE103)),  2)</f>
        <v>0</v>
      </c>
      <c r="G33" s="35"/>
      <c r="H33" s="35"/>
      <c r="I33" s="126">
        <v>0.21</v>
      </c>
      <c r="J33" s="125">
        <f>ROUND(((SUM(BE80:BE103))*I33),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ROUND((SUM(BF80:BF103)),  2)</f>
        <v>0</v>
      </c>
      <c r="G34" s="35"/>
      <c r="H34" s="35"/>
      <c r="I34" s="126">
        <v>0.15</v>
      </c>
      <c r="J34" s="125">
        <f>ROUND(((SUM(BF80:BF103))*I34),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ROUND((SUM(BG80:BG103)),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ROUND((SUM(BH80:BH103)),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ROUND((SUM(BI80:BI103)),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SO-06 - Přípojka - teplovod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J80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1040</v>
      </c>
      <c r="E60" s="149"/>
      <c r="F60" s="149"/>
      <c r="G60" s="149"/>
      <c r="H60" s="149"/>
      <c r="I60" s="150"/>
      <c r="J60" s="151">
        <f>J81</f>
        <v>0</v>
      </c>
      <c r="K60" s="147"/>
      <c r="L60" s="152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109"/>
      <c r="J61" s="37"/>
      <c r="K61" s="37"/>
      <c r="L61" s="11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137"/>
      <c r="J62" s="49"/>
      <c r="K62" s="49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140"/>
      <c r="J66" s="51"/>
      <c r="K66" s="51"/>
      <c r="L66" s="11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118</v>
      </c>
      <c r="D67" s="37"/>
      <c r="E67" s="37"/>
      <c r="F67" s="37"/>
      <c r="G67" s="37"/>
      <c r="H67" s="37"/>
      <c r="I67" s="109"/>
      <c r="J67" s="37"/>
      <c r="K67" s="37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80" t="str">
        <f>E7</f>
        <v>Sportovní hala Sušice - Venkovní stavební objekty</v>
      </c>
      <c r="F70" s="381"/>
      <c r="G70" s="381"/>
      <c r="H70" s="381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110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37" t="str">
        <f>E9</f>
        <v>SO-06 - Přípojka - teplovod</v>
      </c>
      <c r="F72" s="382"/>
      <c r="G72" s="382"/>
      <c r="H72" s="382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 xml:space="preserve"> </v>
      </c>
      <c r="G74" s="37"/>
      <c r="H74" s="37"/>
      <c r="I74" s="112" t="s">
        <v>23</v>
      </c>
      <c r="J74" s="60" t="str">
        <f>IF(J12="","",J12)</f>
        <v>20. 5. 2019</v>
      </c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40.15" customHeight="1">
      <c r="A76" s="35"/>
      <c r="B76" s="36"/>
      <c r="C76" s="30" t="s">
        <v>25</v>
      </c>
      <c r="D76" s="37"/>
      <c r="E76" s="37"/>
      <c r="F76" s="28" t="str">
        <f>E15</f>
        <v>Město Sušice, nám. Svobody 138, 342 01 Sušice</v>
      </c>
      <c r="G76" s="37"/>
      <c r="H76" s="37"/>
      <c r="I76" s="112" t="s">
        <v>31</v>
      </c>
      <c r="J76" s="33" t="str">
        <f>E21</f>
        <v>APRIS 3MP s.r.o., Baarova 36, 140 00 Praha 4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29</v>
      </c>
      <c r="D77" s="37"/>
      <c r="E77" s="37"/>
      <c r="F77" s="28" t="str">
        <f>IF(E18="","",E18)</f>
        <v>Vyplň údaj</v>
      </c>
      <c r="G77" s="37"/>
      <c r="H77" s="37"/>
      <c r="I77" s="112" t="s">
        <v>34</v>
      </c>
      <c r="J77" s="33" t="str">
        <f>E24</f>
        <v xml:space="preserve"> 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60"/>
      <c r="B79" s="161"/>
      <c r="C79" s="162" t="s">
        <v>119</v>
      </c>
      <c r="D79" s="163" t="s">
        <v>56</v>
      </c>
      <c r="E79" s="163" t="s">
        <v>52</v>
      </c>
      <c r="F79" s="163" t="s">
        <v>53</v>
      </c>
      <c r="G79" s="163" t="s">
        <v>120</v>
      </c>
      <c r="H79" s="163" t="s">
        <v>121</v>
      </c>
      <c r="I79" s="164" t="s">
        <v>122</v>
      </c>
      <c r="J79" s="163" t="s">
        <v>114</v>
      </c>
      <c r="K79" s="165" t="s">
        <v>123</v>
      </c>
      <c r="L79" s="166"/>
      <c r="M79" s="69" t="s">
        <v>19</v>
      </c>
      <c r="N79" s="70" t="s">
        <v>41</v>
      </c>
      <c r="O79" s="70" t="s">
        <v>124</v>
      </c>
      <c r="P79" s="70" t="s">
        <v>125</v>
      </c>
      <c r="Q79" s="70" t="s">
        <v>126</v>
      </c>
      <c r="R79" s="70" t="s">
        <v>127</v>
      </c>
      <c r="S79" s="70" t="s">
        <v>128</v>
      </c>
      <c r="T79" s="71" t="s">
        <v>129</v>
      </c>
      <c r="U79" s="160"/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</row>
    <row r="80" spans="1:63" s="2" customFormat="1" ht="22.9" customHeight="1">
      <c r="A80" s="35"/>
      <c r="B80" s="36"/>
      <c r="C80" s="76" t="s">
        <v>130</v>
      </c>
      <c r="D80" s="37"/>
      <c r="E80" s="37"/>
      <c r="F80" s="37"/>
      <c r="G80" s="37"/>
      <c r="H80" s="37"/>
      <c r="I80" s="109"/>
      <c r="J80" s="167">
        <f>BK80</f>
        <v>0</v>
      </c>
      <c r="K80" s="37"/>
      <c r="L80" s="40"/>
      <c r="M80" s="72"/>
      <c r="N80" s="168"/>
      <c r="O80" s="73"/>
      <c r="P80" s="169">
        <f>P81</f>
        <v>0</v>
      </c>
      <c r="Q80" s="73"/>
      <c r="R80" s="169">
        <f>R81</f>
        <v>0</v>
      </c>
      <c r="S80" s="73"/>
      <c r="T80" s="17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115</v>
      </c>
      <c r="BK80" s="171">
        <f>BK81</f>
        <v>0</v>
      </c>
    </row>
    <row r="81" spans="1:65" s="12" customFormat="1" ht="25.9" customHeight="1">
      <c r="B81" s="172"/>
      <c r="C81" s="173"/>
      <c r="D81" s="174" t="s">
        <v>70</v>
      </c>
      <c r="E81" s="175" t="s">
        <v>1041</v>
      </c>
      <c r="F81" s="175" t="s">
        <v>1041</v>
      </c>
      <c r="G81" s="173"/>
      <c r="H81" s="173"/>
      <c r="I81" s="176"/>
      <c r="J81" s="177">
        <f>BK81</f>
        <v>0</v>
      </c>
      <c r="K81" s="173"/>
      <c r="L81" s="178"/>
      <c r="M81" s="179"/>
      <c r="N81" s="180"/>
      <c r="O81" s="180"/>
      <c r="P81" s="181">
        <f>SUM(P82:P103)</f>
        <v>0</v>
      </c>
      <c r="Q81" s="180"/>
      <c r="R81" s="181">
        <f>SUM(R82:R103)</f>
        <v>0</v>
      </c>
      <c r="S81" s="180"/>
      <c r="T81" s="182">
        <f>SUM(T82:T103)</f>
        <v>0</v>
      </c>
      <c r="AR81" s="183" t="s">
        <v>79</v>
      </c>
      <c r="AT81" s="184" t="s">
        <v>70</v>
      </c>
      <c r="AU81" s="184" t="s">
        <v>71</v>
      </c>
      <c r="AY81" s="183" t="s">
        <v>132</v>
      </c>
      <c r="BK81" s="185">
        <f>SUM(BK82:BK103)</f>
        <v>0</v>
      </c>
    </row>
    <row r="82" spans="1:65" s="2" customFormat="1" ht="16.5" customHeight="1">
      <c r="A82" s="35"/>
      <c r="B82" s="36"/>
      <c r="C82" s="188" t="s">
        <v>79</v>
      </c>
      <c r="D82" s="188" t="s">
        <v>135</v>
      </c>
      <c r="E82" s="189" t="s">
        <v>1042</v>
      </c>
      <c r="F82" s="190" t="s">
        <v>1043</v>
      </c>
      <c r="G82" s="191" t="s">
        <v>252</v>
      </c>
      <c r="H82" s="192">
        <v>500</v>
      </c>
      <c r="I82" s="193"/>
      <c r="J82" s="194">
        <f t="shared" ref="J82:J103" si="0">ROUND(I82*H82,2)</f>
        <v>0</v>
      </c>
      <c r="K82" s="190" t="s">
        <v>19</v>
      </c>
      <c r="L82" s="40"/>
      <c r="M82" s="195" t="s">
        <v>19</v>
      </c>
      <c r="N82" s="196" t="s">
        <v>42</v>
      </c>
      <c r="O82" s="65"/>
      <c r="P82" s="197">
        <f t="shared" ref="P82:P103" si="1">O82*H82</f>
        <v>0</v>
      </c>
      <c r="Q82" s="197">
        <v>0</v>
      </c>
      <c r="R82" s="197">
        <f t="shared" ref="R82:R103" si="2">Q82*H82</f>
        <v>0</v>
      </c>
      <c r="S82" s="197">
        <v>0</v>
      </c>
      <c r="T82" s="198">
        <f t="shared" ref="T82:T103" si="3"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9" t="s">
        <v>139</v>
      </c>
      <c r="AT82" s="199" t="s">
        <v>135</v>
      </c>
      <c r="AU82" s="199" t="s">
        <v>79</v>
      </c>
      <c r="AY82" s="18" t="s">
        <v>132</v>
      </c>
      <c r="BE82" s="200">
        <f t="shared" ref="BE82:BE103" si="4">IF(N82="základní",J82,0)</f>
        <v>0</v>
      </c>
      <c r="BF82" s="200">
        <f t="shared" ref="BF82:BF103" si="5">IF(N82="snížená",J82,0)</f>
        <v>0</v>
      </c>
      <c r="BG82" s="200">
        <f t="shared" ref="BG82:BG103" si="6">IF(N82="zákl. přenesená",J82,0)</f>
        <v>0</v>
      </c>
      <c r="BH82" s="200">
        <f t="shared" ref="BH82:BH103" si="7">IF(N82="sníž. přenesená",J82,0)</f>
        <v>0</v>
      </c>
      <c r="BI82" s="200">
        <f t="shared" ref="BI82:BI103" si="8">IF(N82="nulová",J82,0)</f>
        <v>0</v>
      </c>
      <c r="BJ82" s="18" t="s">
        <v>79</v>
      </c>
      <c r="BK82" s="200">
        <f t="shared" ref="BK82:BK103" si="9">ROUND(I82*H82,2)</f>
        <v>0</v>
      </c>
      <c r="BL82" s="18" t="s">
        <v>139</v>
      </c>
      <c r="BM82" s="199" t="s">
        <v>1044</v>
      </c>
    </row>
    <row r="83" spans="1:65" s="2" customFormat="1" ht="16.5" customHeight="1">
      <c r="A83" s="35"/>
      <c r="B83" s="36"/>
      <c r="C83" s="188" t="s">
        <v>81</v>
      </c>
      <c r="D83" s="188" t="s">
        <v>135</v>
      </c>
      <c r="E83" s="189" t="s">
        <v>1045</v>
      </c>
      <c r="F83" s="190" t="s">
        <v>1046</v>
      </c>
      <c r="G83" s="191" t="s">
        <v>945</v>
      </c>
      <c r="H83" s="192">
        <v>1</v>
      </c>
      <c r="I83" s="193"/>
      <c r="J83" s="194">
        <f t="shared" si="0"/>
        <v>0</v>
      </c>
      <c r="K83" s="190" t="s">
        <v>19</v>
      </c>
      <c r="L83" s="40"/>
      <c r="M83" s="195" t="s">
        <v>19</v>
      </c>
      <c r="N83" s="196" t="s">
        <v>42</v>
      </c>
      <c r="O83" s="65"/>
      <c r="P83" s="197">
        <f t="shared" si="1"/>
        <v>0</v>
      </c>
      <c r="Q83" s="197">
        <v>0</v>
      </c>
      <c r="R83" s="197">
        <f t="shared" si="2"/>
        <v>0</v>
      </c>
      <c r="S83" s="197">
        <v>0</v>
      </c>
      <c r="T83" s="198">
        <f t="shared" si="3"/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9" t="s">
        <v>139</v>
      </c>
      <c r="AT83" s="199" t="s">
        <v>135</v>
      </c>
      <c r="AU83" s="199" t="s">
        <v>79</v>
      </c>
      <c r="AY83" s="18" t="s">
        <v>132</v>
      </c>
      <c r="BE83" s="200">
        <f t="shared" si="4"/>
        <v>0</v>
      </c>
      <c r="BF83" s="200">
        <f t="shared" si="5"/>
        <v>0</v>
      </c>
      <c r="BG83" s="200">
        <f t="shared" si="6"/>
        <v>0</v>
      </c>
      <c r="BH83" s="200">
        <f t="shared" si="7"/>
        <v>0</v>
      </c>
      <c r="BI83" s="200">
        <f t="shared" si="8"/>
        <v>0</v>
      </c>
      <c r="BJ83" s="18" t="s">
        <v>79</v>
      </c>
      <c r="BK83" s="200">
        <f t="shared" si="9"/>
        <v>0</v>
      </c>
      <c r="BL83" s="18" t="s">
        <v>139</v>
      </c>
      <c r="BM83" s="199" t="s">
        <v>1047</v>
      </c>
    </row>
    <row r="84" spans="1:65" s="2" customFormat="1" ht="16.5" customHeight="1">
      <c r="A84" s="35"/>
      <c r="B84" s="36"/>
      <c r="C84" s="188" t="s">
        <v>144</v>
      </c>
      <c r="D84" s="188" t="s">
        <v>135</v>
      </c>
      <c r="E84" s="189" t="s">
        <v>1048</v>
      </c>
      <c r="F84" s="190" t="s">
        <v>1049</v>
      </c>
      <c r="G84" s="191" t="s">
        <v>945</v>
      </c>
      <c r="H84" s="192">
        <v>4</v>
      </c>
      <c r="I84" s="193"/>
      <c r="J84" s="194">
        <f t="shared" si="0"/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 t="shared" si="4"/>
        <v>0</v>
      </c>
      <c r="BF84" s="200">
        <f t="shared" si="5"/>
        <v>0</v>
      </c>
      <c r="BG84" s="200">
        <f t="shared" si="6"/>
        <v>0</v>
      </c>
      <c r="BH84" s="200">
        <f t="shared" si="7"/>
        <v>0</v>
      </c>
      <c r="BI84" s="200">
        <f t="shared" si="8"/>
        <v>0</v>
      </c>
      <c r="BJ84" s="18" t="s">
        <v>79</v>
      </c>
      <c r="BK84" s="200">
        <f t="shared" si="9"/>
        <v>0</v>
      </c>
      <c r="BL84" s="18" t="s">
        <v>139</v>
      </c>
      <c r="BM84" s="199" t="s">
        <v>1050</v>
      </c>
    </row>
    <row r="85" spans="1:65" s="2" customFormat="1" ht="16.5" customHeight="1">
      <c r="A85" s="35"/>
      <c r="B85" s="36"/>
      <c r="C85" s="188" t="s">
        <v>139</v>
      </c>
      <c r="D85" s="188" t="s">
        <v>135</v>
      </c>
      <c r="E85" s="189" t="s">
        <v>1051</v>
      </c>
      <c r="F85" s="190" t="s">
        <v>1052</v>
      </c>
      <c r="G85" s="191" t="s">
        <v>252</v>
      </c>
      <c r="H85" s="192">
        <v>35</v>
      </c>
      <c r="I85" s="193"/>
      <c r="J85" s="194">
        <f t="shared" si="0"/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 t="shared" si="4"/>
        <v>0</v>
      </c>
      <c r="BF85" s="200">
        <f t="shared" si="5"/>
        <v>0</v>
      </c>
      <c r="BG85" s="200">
        <f t="shared" si="6"/>
        <v>0</v>
      </c>
      <c r="BH85" s="200">
        <f t="shared" si="7"/>
        <v>0</v>
      </c>
      <c r="BI85" s="200">
        <f t="shared" si="8"/>
        <v>0</v>
      </c>
      <c r="BJ85" s="18" t="s">
        <v>79</v>
      </c>
      <c r="BK85" s="200">
        <f t="shared" si="9"/>
        <v>0</v>
      </c>
      <c r="BL85" s="18" t="s">
        <v>139</v>
      </c>
      <c r="BM85" s="199" t="s">
        <v>1053</v>
      </c>
    </row>
    <row r="86" spans="1:65" s="2" customFormat="1" ht="16.5" customHeight="1">
      <c r="A86" s="35"/>
      <c r="B86" s="36"/>
      <c r="C86" s="188" t="s">
        <v>194</v>
      </c>
      <c r="D86" s="188" t="s">
        <v>135</v>
      </c>
      <c r="E86" s="189" t="s">
        <v>1054</v>
      </c>
      <c r="F86" s="190" t="s">
        <v>1055</v>
      </c>
      <c r="G86" s="191" t="s">
        <v>945</v>
      </c>
      <c r="H86" s="192">
        <v>2</v>
      </c>
      <c r="I86" s="193"/>
      <c r="J86" s="194">
        <f t="shared" si="0"/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8" t="s">
        <v>79</v>
      </c>
      <c r="BK86" s="200">
        <f t="shared" si="9"/>
        <v>0</v>
      </c>
      <c r="BL86" s="18" t="s">
        <v>139</v>
      </c>
      <c r="BM86" s="199" t="s">
        <v>1056</v>
      </c>
    </row>
    <row r="87" spans="1:65" s="2" customFormat="1" ht="16.5" customHeight="1">
      <c r="A87" s="35"/>
      <c r="B87" s="36"/>
      <c r="C87" s="188" t="s">
        <v>200</v>
      </c>
      <c r="D87" s="188" t="s">
        <v>135</v>
      </c>
      <c r="E87" s="189" t="s">
        <v>1057</v>
      </c>
      <c r="F87" s="190" t="s">
        <v>1058</v>
      </c>
      <c r="G87" s="191" t="s">
        <v>252</v>
      </c>
      <c r="H87" s="192">
        <v>35</v>
      </c>
      <c r="I87" s="193"/>
      <c r="J87" s="194">
        <f t="shared" si="0"/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8" t="s">
        <v>79</v>
      </c>
      <c r="BK87" s="200">
        <f t="shared" si="9"/>
        <v>0</v>
      </c>
      <c r="BL87" s="18" t="s">
        <v>139</v>
      </c>
      <c r="BM87" s="199" t="s">
        <v>1059</v>
      </c>
    </row>
    <row r="88" spans="1:65" s="2" customFormat="1" ht="16.5" customHeight="1">
      <c r="A88" s="35"/>
      <c r="B88" s="36"/>
      <c r="C88" s="188" t="s">
        <v>204</v>
      </c>
      <c r="D88" s="188" t="s">
        <v>135</v>
      </c>
      <c r="E88" s="189" t="s">
        <v>1060</v>
      </c>
      <c r="F88" s="190" t="s">
        <v>1061</v>
      </c>
      <c r="G88" s="191" t="s">
        <v>435</v>
      </c>
      <c r="H88" s="192">
        <v>1</v>
      </c>
      <c r="I88" s="193"/>
      <c r="J88" s="194">
        <f t="shared" si="0"/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8" t="s">
        <v>79</v>
      </c>
      <c r="BK88" s="200">
        <f t="shared" si="9"/>
        <v>0</v>
      </c>
      <c r="BL88" s="18" t="s">
        <v>139</v>
      </c>
      <c r="BM88" s="199" t="s">
        <v>1062</v>
      </c>
    </row>
    <row r="89" spans="1:65" s="2" customFormat="1" ht="16.5" customHeight="1">
      <c r="A89" s="35"/>
      <c r="B89" s="36"/>
      <c r="C89" s="188" t="s">
        <v>208</v>
      </c>
      <c r="D89" s="188" t="s">
        <v>135</v>
      </c>
      <c r="E89" s="189" t="s">
        <v>1063</v>
      </c>
      <c r="F89" s="190" t="s">
        <v>1064</v>
      </c>
      <c r="G89" s="191" t="s">
        <v>435</v>
      </c>
      <c r="H89" s="192">
        <v>1</v>
      </c>
      <c r="I89" s="193"/>
      <c r="J89" s="194">
        <f t="shared" si="0"/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79</v>
      </c>
      <c r="AY89" s="18" t="s">
        <v>132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8" t="s">
        <v>79</v>
      </c>
      <c r="BK89" s="200">
        <f t="shared" si="9"/>
        <v>0</v>
      </c>
      <c r="BL89" s="18" t="s">
        <v>139</v>
      </c>
      <c r="BM89" s="199" t="s">
        <v>1065</v>
      </c>
    </row>
    <row r="90" spans="1:65" s="2" customFormat="1" ht="16.5" customHeight="1">
      <c r="A90" s="35"/>
      <c r="B90" s="36"/>
      <c r="C90" s="188" t="s">
        <v>211</v>
      </c>
      <c r="D90" s="188" t="s">
        <v>135</v>
      </c>
      <c r="E90" s="189" t="s">
        <v>1066</v>
      </c>
      <c r="F90" s="190" t="s">
        <v>1067</v>
      </c>
      <c r="G90" s="191" t="s">
        <v>252</v>
      </c>
      <c r="H90" s="192">
        <v>100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1068</v>
      </c>
    </row>
    <row r="91" spans="1:65" s="2" customFormat="1" ht="16.5" customHeight="1">
      <c r="A91" s="35"/>
      <c r="B91" s="36"/>
      <c r="C91" s="188" t="s">
        <v>216</v>
      </c>
      <c r="D91" s="188" t="s">
        <v>135</v>
      </c>
      <c r="E91" s="189" t="s">
        <v>1069</v>
      </c>
      <c r="F91" s="190" t="s">
        <v>1070</v>
      </c>
      <c r="G91" s="191" t="s">
        <v>182</v>
      </c>
      <c r="H91" s="192">
        <v>30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1071</v>
      </c>
    </row>
    <row r="92" spans="1:65" s="2" customFormat="1" ht="16.5" customHeight="1">
      <c r="A92" s="35"/>
      <c r="B92" s="36"/>
      <c r="C92" s="188" t="s">
        <v>222</v>
      </c>
      <c r="D92" s="188" t="s">
        <v>135</v>
      </c>
      <c r="E92" s="189" t="s">
        <v>1072</v>
      </c>
      <c r="F92" s="190" t="s">
        <v>1073</v>
      </c>
      <c r="G92" s="191" t="s">
        <v>252</v>
      </c>
      <c r="H92" s="192">
        <v>250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1074</v>
      </c>
    </row>
    <row r="93" spans="1:65" s="2" customFormat="1" ht="16.5" customHeight="1">
      <c r="A93" s="35"/>
      <c r="B93" s="36"/>
      <c r="C93" s="188" t="s">
        <v>227</v>
      </c>
      <c r="D93" s="188" t="s">
        <v>135</v>
      </c>
      <c r="E93" s="189" t="s">
        <v>1075</v>
      </c>
      <c r="F93" s="190" t="s">
        <v>1076</v>
      </c>
      <c r="G93" s="191" t="s">
        <v>252</v>
      </c>
      <c r="H93" s="192">
        <v>250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1077</v>
      </c>
    </row>
    <row r="94" spans="1:65" s="2" customFormat="1" ht="16.5" customHeight="1">
      <c r="A94" s="35"/>
      <c r="B94" s="36"/>
      <c r="C94" s="188" t="s">
        <v>231</v>
      </c>
      <c r="D94" s="188" t="s">
        <v>135</v>
      </c>
      <c r="E94" s="189" t="s">
        <v>1078</v>
      </c>
      <c r="F94" s="190" t="s">
        <v>1079</v>
      </c>
      <c r="G94" s="191" t="s">
        <v>182</v>
      </c>
      <c r="H94" s="192">
        <v>450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79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1080</v>
      </c>
    </row>
    <row r="95" spans="1:65" s="2" customFormat="1" ht="16.5" customHeight="1">
      <c r="A95" s="35"/>
      <c r="B95" s="36"/>
      <c r="C95" s="188" t="s">
        <v>235</v>
      </c>
      <c r="D95" s="188" t="s">
        <v>135</v>
      </c>
      <c r="E95" s="189" t="s">
        <v>1081</v>
      </c>
      <c r="F95" s="190" t="s">
        <v>1082</v>
      </c>
      <c r="G95" s="191" t="s">
        <v>435</v>
      </c>
      <c r="H95" s="192">
        <v>1</v>
      </c>
      <c r="I95" s="193"/>
      <c r="J95" s="194">
        <f t="shared" si="0"/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79</v>
      </c>
      <c r="AY95" s="18" t="s">
        <v>132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79</v>
      </c>
      <c r="BK95" s="200">
        <f t="shared" si="9"/>
        <v>0</v>
      </c>
      <c r="BL95" s="18" t="s">
        <v>139</v>
      </c>
      <c r="BM95" s="199" t="s">
        <v>1083</v>
      </c>
    </row>
    <row r="96" spans="1:65" s="2" customFormat="1" ht="16.5" customHeight="1">
      <c r="A96" s="35"/>
      <c r="B96" s="36"/>
      <c r="C96" s="188" t="s">
        <v>8</v>
      </c>
      <c r="D96" s="188" t="s">
        <v>135</v>
      </c>
      <c r="E96" s="189" t="s">
        <v>1084</v>
      </c>
      <c r="F96" s="190" t="s">
        <v>1085</v>
      </c>
      <c r="G96" s="191" t="s">
        <v>1086</v>
      </c>
      <c r="H96" s="192">
        <v>5</v>
      </c>
      <c r="I96" s="193"/>
      <c r="J96" s="194">
        <f t="shared" si="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79</v>
      </c>
      <c r="BK96" s="200">
        <f t="shared" si="9"/>
        <v>0</v>
      </c>
      <c r="BL96" s="18" t="s">
        <v>139</v>
      </c>
      <c r="BM96" s="199" t="s">
        <v>1087</v>
      </c>
    </row>
    <row r="97" spans="1:65" s="2" customFormat="1" ht="16.5" customHeight="1">
      <c r="A97" s="35"/>
      <c r="B97" s="36"/>
      <c r="C97" s="188" t="s">
        <v>249</v>
      </c>
      <c r="D97" s="188" t="s">
        <v>135</v>
      </c>
      <c r="E97" s="189" t="s">
        <v>1088</v>
      </c>
      <c r="F97" s="190" t="s">
        <v>1089</v>
      </c>
      <c r="G97" s="191" t="s">
        <v>435</v>
      </c>
      <c r="H97" s="192">
        <v>1</v>
      </c>
      <c r="I97" s="193"/>
      <c r="J97" s="194">
        <f t="shared" si="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4"/>
        <v>0</v>
      </c>
      <c r="BF97" s="200">
        <f t="shared" si="5"/>
        <v>0</v>
      </c>
      <c r="BG97" s="200">
        <f t="shared" si="6"/>
        <v>0</v>
      </c>
      <c r="BH97" s="200">
        <f t="shared" si="7"/>
        <v>0</v>
      </c>
      <c r="BI97" s="200">
        <f t="shared" si="8"/>
        <v>0</v>
      </c>
      <c r="BJ97" s="18" t="s">
        <v>79</v>
      </c>
      <c r="BK97" s="200">
        <f t="shared" si="9"/>
        <v>0</v>
      </c>
      <c r="BL97" s="18" t="s">
        <v>139</v>
      </c>
      <c r="BM97" s="199" t="s">
        <v>1090</v>
      </c>
    </row>
    <row r="98" spans="1:65" s="2" customFormat="1" ht="16.5" customHeight="1">
      <c r="A98" s="35"/>
      <c r="B98" s="36"/>
      <c r="C98" s="188" t="s">
        <v>256</v>
      </c>
      <c r="D98" s="188" t="s">
        <v>135</v>
      </c>
      <c r="E98" s="189" t="s">
        <v>1091</v>
      </c>
      <c r="F98" s="190" t="s">
        <v>1092</v>
      </c>
      <c r="G98" s="191" t="s">
        <v>945</v>
      </c>
      <c r="H98" s="192">
        <v>4</v>
      </c>
      <c r="I98" s="193"/>
      <c r="J98" s="194">
        <f t="shared" si="0"/>
        <v>0</v>
      </c>
      <c r="K98" s="190" t="s">
        <v>19</v>
      </c>
      <c r="L98" s="40"/>
      <c r="M98" s="195" t="s">
        <v>19</v>
      </c>
      <c r="N98" s="196" t="s">
        <v>42</v>
      </c>
      <c r="O98" s="65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139</v>
      </c>
      <c r="AT98" s="199" t="s">
        <v>135</v>
      </c>
      <c r="AU98" s="199" t="s">
        <v>79</v>
      </c>
      <c r="AY98" s="18" t="s">
        <v>132</v>
      </c>
      <c r="BE98" s="200">
        <f t="shared" si="4"/>
        <v>0</v>
      </c>
      <c r="BF98" s="200">
        <f t="shared" si="5"/>
        <v>0</v>
      </c>
      <c r="BG98" s="200">
        <f t="shared" si="6"/>
        <v>0</v>
      </c>
      <c r="BH98" s="200">
        <f t="shared" si="7"/>
        <v>0</v>
      </c>
      <c r="BI98" s="200">
        <f t="shared" si="8"/>
        <v>0</v>
      </c>
      <c r="BJ98" s="18" t="s">
        <v>79</v>
      </c>
      <c r="BK98" s="200">
        <f t="shared" si="9"/>
        <v>0</v>
      </c>
      <c r="BL98" s="18" t="s">
        <v>139</v>
      </c>
      <c r="BM98" s="199" t="s">
        <v>1093</v>
      </c>
    </row>
    <row r="99" spans="1:65" s="2" customFormat="1" ht="16.5" customHeight="1">
      <c r="A99" s="35"/>
      <c r="B99" s="36"/>
      <c r="C99" s="188" t="s">
        <v>264</v>
      </c>
      <c r="D99" s="188" t="s">
        <v>135</v>
      </c>
      <c r="E99" s="189" t="s">
        <v>1094</v>
      </c>
      <c r="F99" s="190" t="s">
        <v>1095</v>
      </c>
      <c r="G99" s="191" t="s">
        <v>435</v>
      </c>
      <c r="H99" s="192">
        <v>1</v>
      </c>
      <c r="I99" s="193"/>
      <c r="J99" s="194">
        <f t="shared" si="0"/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 t="shared" si="4"/>
        <v>0</v>
      </c>
      <c r="BF99" s="200">
        <f t="shared" si="5"/>
        <v>0</v>
      </c>
      <c r="BG99" s="200">
        <f t="shared" si="6"/>
        <v>0</v>
      </c>
      <c r="BH99" s="200">
        <f t="shared" si="7"/>
        <v>0</v>
      </c>
      <c r="BI99" s="200">
        <f t="shared" si="8"/>
        <v>0</v>
      </c>
      <c r="BJ99" s="18" t="s">
        <v>79</v>
      </c>
      <c r="BK99" s="200">
        <f t="shared" si="9"/>
        <v>0</v>
      </c>
      <c r="BL99" s="18" t="s">
        <v>139</v>
      </c>
      <c r="BM99" s="199" t="s">
        <v>1096</v>
      </c>
    </row>
    <row r="100" spans="1:65" s="2" customFormat="1" ht="16.5" customHeight="1">
      <c r="A100" s="35"/>
      <c r="B100" s="36"/>
      <c r="C100" s="188" t="s">
        <v>268</v>
      </c>
      <c r="D100" s="188" t="s">
        <v>135</v>
      </c>
      <c r="E100" s="189" t="s">
        <v>1097</v>
      </c>
      <c r="F100" s="190" t="s">
        <v>1098</v>
      </c>
      <c r="G100" s="191" t="s">
        <v>435</v>
      </c>
      <c r="H100" s="192">
        <v>1</v>
      </c>
      <c r="I100" s="193"/>
      <c r="J100" s="194">
        <f t="shared" si="0"/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 t="shared" si="4"/>
        <v>0</v>
      </c>
      <c r="BF100" s="200">
        <f t="shared" si="5"/>
        <v>0</v>
      </c>
      <c r="BG100" s="200">
        <f t="shared" si="6"/>
        <v>0</v>
      </c>
      <c r="BH100" s="200">
        <f t="shared" si="7"/>
        <v>0</v>
      </c>
      <c r="BI100" s="200">
        <f t="shared" si="8"/>
        <v>0</v>
      </c>
      <c r="BJ100" s="18" t="s">
        <v>79</v>
      </c>
      <c r="BK100" s="200">
        <f t="shared" si="9"/>
        <v>0</v>
      </c>
      <c r="BL100" s="18" t="s">
        <v>139</v>
      </c>
      <c r="BM100" s="199" t="s">
        <v>1099</v>
      </c>
    </row>
    <row r="101" spans="1:65" s="2" customFormat="1" ht="16.5" customHeight="1">
      <c r="A101" s="35"/>
      <c r="B101" s="36"/>
      <c r="C101" s="188" t="s">
        <v>273</v>
      </c>
      <c r="D101" s="188" t="s">
        <v>135</v>
      </c>
      <c r="E101" s="189" t="s">
        <v>1100</v>
      </c>
      <c r="F101" s="190" t="s">
        <v>1101</v>
      </c>
      <c r="G101" s="191" t="s">
        <v>435</v>
      </c>
      <c r="H101" s="192">
        <v>1</v>
      </c>
      <c r="I101" s="193"/>
      <c r="J101" s="194">
        <f t="shared" si="0"/>
        <v>0</v>
      </c>
      <c r="K101" s="190" t="s">
        <v>19</v>
      </c>
      <c r="L101" s="40"/>
      <c r="M101" s="195" t="s">
        <v>19</v>
      </c>
      <c r="N101" s="196" t="s">
        <v>42</v>
      </c>
      <c r="O101" s="65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 t="shared" si="4"/>
        <v>0</v>
      </c>
      <c r="BF101" s="200">
        <f t="shared" si="5"/>
        <v>0</v>
      </c>
      <c r="BG101" s="200">
        <f t="shared" si="6"/>
        <v>0</v>
      </c>
      <c r="BH101" s="200">
        <f t="shared" si="7"/>
        <v>0</v>
      </c>
      <c r="BI101" s="200">
        <f t="shared" si="8"/>
        <v>0</v>
      </c>
      <c r="BJ101" s="18" t="s">
        <v>79</v>
      </c>
      <c r="BK101" s="200">
        <f t="shared" si="9"/>
        <v>0</v>
      </c>
      <c r="BL101" s="18" t="s">
        <v>139</v>
      </c>
      <c r="BM101" s="199" t="s">
        <v>1102</v>
      </c>
    </row>
    <row r="102" spans="1:65" s="2" customFormat="1" ht="16.5" customHeight="1">
      <c r="A102" s="35"/>
      <c r="B102" s="36"/>
      <c r="C102" s="188" t="s">
        <v>7</v>
      </c>
      <c r="D102" s="188" t="s">
        <v>135</v>
      </c>
      <c r="E102" s="189" t="s">
        <v>1103</v>
      </c>
      <c r="F102" s="190" t="s">
        <v>1104</v>
      </c>
      <c r="G102" s="191" t="s">
        <v>435</v>
      </c>
      <c r="H102" s="192">
        <v>1</v>
      </c>
      <c r="I102" s="193"/>
      <c r="J102" s="194">
        <f t="shared" si="0"/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79</v>
      </c>
      <c r="AY102" s="18" t="s">
        <v>132</v>
      </c>
      <c r="BE102" s="200">
        <f t="shared" si="4"/>
        <v>0</v>
      </c>
      <c r="BF102" s="200">
        <f t="shared" si="5"/>
        <v>0</v>
      </c>
      <c r="BG102" s="200">
        <f t="shared" si="6"/>
        <v>0</v>
      </c>
      <c r="BH102" s="200">
        <f t="shared" si="7"/>
        <v>0</v>
      </c>
      <c r="BI102" s="200">
        <f t="shared" si="8"/>
        <v>0</v>
      </c>
      <c r="BJ102" s="18" t="s">
        <v>79</v>
      </c>
      <c r="BK102" s="200">
        <f t="shared" si="9"/>
        <v>0</v>
      </c>
      <c r="BL102" s="18" t="s">
        <v>139</v>
      </c>
      <c r="BM102" s="199" t="s">
        <v>1105</v>
      </c>
    </row>
    <row r="103" spans="1:65" s="2" customFormat="1" ht="16.5" customHeight="1">
      <c r="A103" s="35"/>
      <c r="B103" s="36"/>
      <c r="C103" s="188" t="s">
        <v>282</v>
      </c>
      <c r="D103" s="188" t="s">
        <v>135</v>
      </c>
      <c r="E103" s="189" t="s">
        <v>1106</v>
      </c>
      <c r="F103" s="190" t="s">
        <v>1107</v>
      </c>
      <c r="G103" s="191" t="s">
        <v>435</v>
      </c>
      <c r="H103" s="192">
        <v>1</v>
      </c>
      <c r="I103" s="193"/>
      <c r="J103" s="194">
        <f t="shared" si="0"/>
        <v>0</v>
      </c>
      <c r="K103" s="190" t="s">
        <v>19</v>
      </c>
      <c r="L103" s="40"/>
      <c r="M103" s="201" t="s">
        <v>19</v>
      </c>
      <c r="N103" s="202" t="s">
        <v>42</v>
      </c>
      <c r="O103" s="203"/>
      <c r="P103" s="204">
        <f t="shared" si="1"/>
        <v>0</v>
      </c>
      <c r="Q103" s="204">
        <v>0</v>
      </c>
      <c r="R103" s="204">
        <f t="shared" si="2"/>
        <v>0</v>
      </c>
      <c r="S103" s="204">
        <v>0</v>
      </c>
      <c r="T103" s="205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139</v>
      </c>
      <c r="AT103" s="199" t="s">
        <v>135</v>
      </c>
      <c r="AU103" s="199" t="s">
        <v>79</v>
      </c>
      <c r="AY103" s="18" t="s">
        <v>132</v>
      </c>
      <c r="BE103" s="200">
        <f t="shared" si="4"/>
        <v>0</v>
      </c>
      <c r="BF103" s="200">
        <f t="shared" si="5"/>
        <v>0</v>
      </c>
      <c r="BG103" s="200">
        <f t="shared" si="6"/>
        <v>0</v>
      </c>
      <c r="BH103" s="200">
        <f t="shared" si="7"/>
        <v>0</v>
      </c>
      <c r="BI103" s="200">
        <f t="shared" si="8"/>
        <v>0</v>
      </c>
      <c r="BJ103" s="18" t="s">
        <v>79</v>
      </c>
      <c r="BK103" s="200">
        <f t="shared" si="9"/>
        <v>0</v>
      </c>
      <c r="BL103" s="18" t="s">
        <v>139</v>
      </c>
      <c r="BM103" s="199" t="s">
        <v>1108</v>
      </c>
    </row>
    <row r="104" spans="1:65" s="2" customFormat="1" ht="6.95" customHeight="1">
      <c r="A104" s="35"/>
      <c r="B104" s="48"/>
      <c r="C104" s="49"/>
      <c r="D104" s="49"/>
      <c r="E104" s="49"/>
      <c r="F104" s="49"/>
      <c r="G104" s="49"/>
      <c r="H104" s="49"/>
      <c r="I104" s="137"/>
      <c r="J104" s="49"/>
      <c r="K104" s="49"/>
      <c r="L104" s="40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algorithmName="SHA-512" hashValue="FrnC6g3N8IbyTsCga+GBU3rWwHEzuwI8yc8pwooy2gwGkayse5A+CFdM5Hs39/Xa0MXvMeSUqcdn0acCx3XApw==" saltValue="gOshHZHlHgHtKoRZCA9P52ssPdxOi/qwXUS+tKx+8AEaGsxCU5ZqY6Yb1K8ejEX0OkPtOios0pyXuy7kUXyczQ==" spinCount="100000" sheet="1" objects="1" scenarios="1" formatColumns="0" formatRows="0" autoFilter="0"/>
  <autoFilter ref="C79:K103" xr:uid="{00000000-0009-0000-0000-000007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102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1109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ROUND(J82,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ROUND((SUM(BE82:BE101)),  2)</f>
        <v>0</v>
      </c>
      <c r="G33" s="35"/>
      <c r="H33" s="35"/>
      <c r="I33" s="126">
        <v>0.21</v>
      </c>
      <c r="J33" s="125">
        <f>ROUND(((SUM(BE82:BE101))*I33),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ROUND((SUM(BF82:BF101)),  2)</f>
        <v>0</v>
      </c>
      <c r="G34" s="35"/>
      <c r="H34" s="35"/>
      <c r="I34" s="126">
        <v>0.15</v>
      </c>
      <c r="J34" s="125">
        <f>ROUND(((SUM(BF82:BF101))*I34),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ROUND((SUM(BG82:BG101)),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ROUND((SUM(BH82:BH101)),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ROUND((SUM(BI82:BI101)),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SO-07 - Areálové rozvody elektrické energie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J82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1110</v>
      </c>
      <c r="E60" s="149"/>
      <c r="F60" s="149"/>
      <c r="G60" s="149"/>
      <c r="H60" s="149"/>
      <c r="I60" s="150"/>
      <c r="J60" s="151">
        <f>J83</f>
        <v>0</v>
      </c>
      <c r="K60" s="147"/>
      <c r="L60" s="152"/>
    </row>
    <row r="61" spans="1:47" s="9" customFormat="1" ht="24.95" customHeight="1">
      <c r="B61" s="146"/>
      <c r="C61" s="147"/>
      <c r="D61" s="148" t="s">
        <v>1111</v>
      </c>
      <c r="E61" s="149"/>
      <c r="F61" s="149"/>
      <c r="G61" s="149"/>
      <c r="H61" s="149"/>
      <c r="I61" s="150"/>
      <c r="J61" s="151">
        <f>J89</f>
        <v>0</v>
      </c>
      <c r="K61" s="147"/>
      <c r="L61" s="152"/>
    </row>
    <row r="62" spans="1:47" s="9" customFormat="1" ht="24.95" customHeight="1">
      <c r="B62" s="146"/>
      <c r="C62" s="147"/>
      <c r="D62" s="148" t="s">
        <v>1112</v>
      </c>
      <c r="E62" s="149"/>
      <c r="F62" s="149"/>
      <c r="G62" s="149"/>
      <c r="H62" s="149"/>
      <c r="I62" s="150"/>
      <c r="J62" s="151">
        <f>J98</f>
        <v>0</v>
      </c>
      <c r="K62" s="147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109"/>
      <c r="J63" s="37"/>
      <c r="K63" s="37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137"/>
      <c r="J64" s="49"/>
      <c r="K64" s="49"/>
      <c r="L64" s="11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80" t="str">
        <f>E7</f>
        <v>Sportovní hala Sušice - Venkovní stavební objekty</v>
      </c>
      <c r="F72" s="381"/>
      <c r="G72" s="381"/>
      <c r="H72" s="381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7" t="str">
        <f>E9</f>
        <v>SO-07 - Areálové rozvody elektrické energie</v>
      </c>
      <c r="F74" s="382"/>
      <c r="G74" s="382"/>
      <c r="H74" s="382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112" t="s">
        <v>23</v>
      </c>
      <c r="J76" s="60" t="str">
        <f>IF(J12="","",J12)</f>
        <v>20. 5. 2019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112" t="s">
        <v>31</v>
      </c>
      <c r="J78" s="33" t="str">
        <f>E21</f>
        <v>APRIS 3MP s.r.o., Baarova 36, 140 00 Praha 4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112" t="s">
        <v>34</v>
      </c>
      <c r="J79" s="33" t="str">
        <f>E24</f>
        <v xml:space="preserve"> 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60"/>
      <c r="B81" s="161"/>
      <c r="C81" s="162" t="s">
        <v>119</v>
      </c>
      <c r="D81" s="163" t="s">
        <v>56</v>
      </c>
      <c r="E81" s="163" t="s">
        <v>52</v>
      </c>
      <c r="F81" s="163" t="s">
        <v>53</v>
      </c>
      <c r="G81" s="163" t="s">
        <v>120</v>
      </c>
      <c r="H81" s="163" t="s">
        <v>121</v>
      </c>
      <c r="I81" s="164" t="s">
        <v>122</v>
      </c>
      <c r="J81" s="163" t="s">
        <v>114</v>
      </c>
      <c r="K81" s="165" t="s">
        <v>123</v>
      </c>
      <c r="L81" s="166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109"/>
      <c r="J82" s="167">
        <f>BK82</f>
        <v>0</v>
      </c>
      <c r="K82" s="37"/>
      <c r="L82" s="40"/>
      <c r="M82" s="72"/>
      <c r="N82" s="168"/>
      <c r="O82" s="73"/>
      <c r="P82" s="169">
        <f>P83+P89+P98</f>
        <v>0</v>
      </c>
      <c r="Q82" s="73"/>
      <c r="R82" s="169">
        <f>R83+R89+R98</f>
        <v>0</v>
      </c>
      <c r="S82" s="73"/>
      <c r="T82" s="170">
        <f>T83+T89+T98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71">
        <f>BK83+BK89+BK98</f>
        <v>0</v>
      </c>
    </row>
    <row r="83" spans="1:65" s="12" customFormat="1" ht="25.9" customHeight="1">
      <c r="B83" s="172"/>
      <c r="C83" s="173"/>
      <c r="D83" s="174" t="s">
        <v>70</v>
      </c>
      <c r="E83" s="175" t="s">
        <v>1113</v>
      </c>
      <c r="F83" s="175" t="s">
        <v>1114</v>
      </c>
      <c r="G83" s="173"/>
      <c r="H83" s="173"/>
      <c r="I83" s="176"/>
      <c r="J83" s="177">
        <f>BK83</f>
        <v>0</v>
      </c>
      <c r="K83" s="173"/>
      <c r="L83" s="178"/>
      <c r="M83" s="179"/>
      <c r="N83" s="180"/>
      <c r="O83" s="180"/>
      <c r="P83" s="181">
        <f>SUM(P84:P88)</f>
        <v>0</v>
      </c>
      <c r="Q83" s="180"/>
      <c r="R83" s="181">
        <f>SUM(R84:R88)</f>
        <v>0</v>
      </c>
      <c r="S83" s="180"/>
      <c r="T83" s="182">
        <f>SUM(T84:T88)</f>
        <v>0</v>
      </c>
      <c r="AR83" s="183" t="s">
        <v>79</v>
      </c>
      <c r="AT83" s="184" t="s">
        <v>70</v>
      </c>
      <c r="AU83" s="184" t="s">
        <v>71</v>
      </c>
      <c r="AY83" s="183" t="s">
        <v>132</v>
      </c>
      <c r="BK83" s="185">
        <f>SUM(BK84:BK88)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1115</v>
      </c>
      <c r="F84" s="190" t="s">
        <v>1116</v>
      </c>
      <c r="G84" s="191" t="s">
        <v>945</v>
      </c>
      <c r="H84" s="192">
        <v>1</v>
      </c>
      <c r="I84" s="193"/>
      <c r="J84" s="194">
        <f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8" t="s">
        <v>79</v>
      </c>
      <c r="BK84" s="200">
        <f>ROUND(I84*H84,2)</f>
        <v>0</v>
      </c>
      <c r="BL84" s="18" t="s">
        <v>139</v>
      </c>
      <c r="BM84" s="199" t="s">
        <v>1117</v>
      </c>
    </row>
    <row r="85" spans="1:65" s="2" customFormat="1" ht="16.5" customHeight="1">
      <c r="A85" s="35"/>
      <c r="B85" s="36"/>
      <c r="C85" s="188" t="s">
        <v>81</v>
      </c>
      <c r="D85" s="188" t="s">
        <v>135</v>
      </c>
      <c r="E85" s="189" t="s">
        <v>1118</v>
      </c>
      <c r="F85" s="190" t="s">
        <v>1119</v>
      </c>
      <c r="G85" s="191" t="s">
        <v>252</v>
      </c>
      <c r="H85" s="192">
        <v>92</v>
      </c>
      <c r="I85" s="193"/>
      <c r="J85" s="194">
        <f>ROUND(I85*H85,2)</f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8" t="s">
        <v>79</v>
      </c>
      <c r="BK85" s="200">
        <f>ROUND(I85*H85,2)</f>
        <v>0</v>
      </c>
      <c r="BL85" s="18" t="s">
        <v>139</v>
      </c>
      <c r="BM85" s="199" t="s">
        <v>1120</v>
      </c>
    </row>
    <row r="86" spans="1:65" s="2" customFormat="1" ht="16.5" customHeight="1">
      <c r="A86" s="35"/>
      <c r="B86" s="36"/>
      <c r="C86" s="188" t="s">
        <v>144</v>
      </c>
      <c r="D86" s="188" t="s">
        <v>135</v>
      </c>
      <c r="E86" s="189" t="s">
        <v>1121</v>
      </c>
      <c r="F86" s="190" t="s">
        <v>1122</v>
      </c>
      <c r="G86" s="191" t="s">
        <v>252</v>
      </c>
      <c r="H86" s="192">
        <v>46</v>
      </c>
      <c r="I86" s="193"/>
      <c r="J86" s="194">
        <f>ROUND(I86*H86,2)</f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8" t="s">
        <v>79</v>
      </c>
      <c r="BK86" s="200">
        <f>ROUND(I86*H86,2)</f>
        <v>0</v>
      </c>
      <c r="BL86" s="18" t="s">
        <v>139</v>
      </c>
      <c r="BM86" s="199" t="s">
        <v>1123</v>
      </c>
    </row>
    <row r="87" spans="1:65" s="2" customFormat="1" ht="16.5" customHeight="1">
      <c r="A87" s="35"/>
      <c r="B87" s="36"/>
      <c r="C87" s="188" t="s">
        <v>139</v>
      </c>
      <c r="D87" s="188" t="s">
        <v>135</v>
      </c>
      <c r="E87" s="189" t="s">
        <v>1124</v>
      </c>
      <c r="F87" s="190" t="s">
        <v>1125</v>
      </c>
      <c r="G87" s="191" t="s">
        <v>945</v>
      </c>
      <c r="H87" s="192">
        <v>2</v>
      </c>
      <c r="I87" s="193"/>
      <c r="J87" s="194">
        <f>ROUND(I87*H87,2)</f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8" t="s">
        <v>79</v>
      </c>
      <c r="BK87" s="200">
        <f>ROUND(I87*H87,2)</f>
        <v>0</v>
      </c>
      <c r="BL87" s="18" t="s">
        <v>139</v>
      </c>
      <c r="BM87" s="199" t="s">
        <v>1126</v>
      </c>
    </row>
    <row r="88" spans="1:65" s="2" customFormat="1" ht="16.5" customHeight="1">
      <c r="A88" s="35"/>
      <c r="B88" s="36"/>
      <c r="C88" s="188" t="s">
        <v>194</v>
      </c>
      <c r="D88" s="188" t="s">
        <v>135</v>
      </c>
      <c r="E88" s="189" t="s">
        <v>1127</v>
      </c>
      <c r="F88" s="190" t="s">
        <v>1128</v>
      </c>
      <c r="G88" s="191" t="s">
        <v>945</v>
      </c>
      <c r="H88" s="192">
        <v>1</v>
      </c>
      <c r="I88" s="193"/>
      <c r="J88" s="194">
        <f>ROUND(I88*H88,2)</f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8" t="s">
        <v>79</v>
      </c>
      <c r="BK88" s="200">
        <f>ROUND(I88*H88,2)</f>
        <v>0</v>
      </c>
      <c r="BL88" s="18" t="s">
        <v>139</v>
      </c>
      <c r="BM88" s="199" t="s">
        <v>1129</v>
      </c>
    </row>
    <row r="89" spans="1:65" s="12" customFormat="1" ht="25.9" customHeight="1">
      <c r="B89" s="172"/>
      <c r="C89" s="173"/>
      <c r="D89" s="174" t="s">
        <v>70</v>
      </c>
      <c r="E89" s="175" t="s">
        <v>1130</v>
      </c>
      <c r="F89" s="175" t="s">
        <v>1130</v>
      </c>
      <c r="G89" s="173"/>
      <c r="H89" s="173"/>
      <c r="I89" s="176"/>
      <c r="J89" s="177">
        <f>BK89</f>
        <v>0</v>
      </c>
      <c r="K89" s="173"/>
      <c r="L89" s="178"/>
      <c r="M89" s="179"/>
      <c r="N89" s="180"/>
      <c r="O89" s="180"/>
      <c r="P89" s="181">
        <f>SUM(P90:P97)</f>
        <v>0</v>
      </c>
      <c r="Q89" s="180"/>
      <c r="R89" s="181">
        <f>SUM(R90:R97)</f>
        <v>0</v>
      </c>
      <c r="S89" s="180"/>
      <c r="T89" s="182">
        <f>SUM(T90:T97)</f>
        <v>0</v>
      </c>
      <c r="AR89" s="183" t="s">
        <v>79</v>
      </c>
      <c r="AT89" s="184" t="s">
        <v>70</v>
      </c>
      <c r="AU89" s="184" t="s">
        <v>71</v>
      </c>
      <c r="AY89" s="183" t="s">
        <v>132</v>
      </c>
      <c r="BK89" s="185">
        <f>SUM(BK90:BK97)</f>
        <v>0</v>
      </c>
    </row>
    <row r="90" spans="1:65" s="2" customFormat="1" ht="21.75" customHeight="1">
      <c r="A90" s="35"/>
      <c r="B90" s="36"/>
      <c r="C90" s="188" t="s">
        <v>200</v>
      </c>
      <c r="D90" s="188" t="s">
        <v>135</v>
      </c>
      <c r="E90" s="189" t="s">
        <v>1131</v>
      </c>
      <c r="F90" s="190" t="s">
        <v>1132</v>
      </c>
      <c r="G90" s="191" t="s">
        <v>945</v>
      </c>
      <c r="H90" s="192">
        <v>1</v>
      </c>
      <c r="I90" s="193"/>
      <c r="J90" s="194">
        <f t="shared" ref="J90:J97" si="0">ROUND(I90*H90,2)</f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ref="P90:P97" si="1">O90*H90</f>
        <v>0</v>
      </c>
      <c r="Q90" s="197">
        <v>0</v>
      </c>
      <c r="R90" s="197">
        <f t="shared" ref="R90:R97" si="2">Q90*H90</f>
        <v>0</v>
      </c>
      <c r="S90" s="197">
        <v>0</v>
      </c>
      <c r="T90" s="198">
        <f t="shared" ref="T90:T97" si="3"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ref="BE90:BE97" si="4">IF(N90="základní",J90,0)</f>
        <v>0</v>
      </c>
      <c r="BF90" s="200">
        <f t="shared" ref="BF90:BF97" si="5">IF(N90="snížená",J90,0)</f>
        <v>0</v>
      </c>
      <c r="BG90" s="200">
        <f t="shared" ref="BG90:BG97" si="6">IF(N90="zákl. přenesená",J90,0)</f>
        <v>0</v>
      </c>
      <c r="BH90" s="200">
        <f t="shared" ref="BH90:BH97" si="7">IF(N90="sníž. přenesená",J90,0)</f>
        <v>0</v>
      </c>
      <c r="BI90" s="200">
        <f t="shared" ref="BI90:BI97" si="8">IF(N90="nulová",J90,0)</f>
        <v>0</v>
      </c>
      <c r="BJ90" s="18" t="s">
        <v>79</v>
      </c>
      <c r="BK90" s="200">
        <f t="shared" ref="BK90:BK97" si="9">ROUND(I90*H90,2)</f>
        <v>0</v>
      </c>
      <c r="BL90" s="18" t="s">
        <v>139</v>
      </c>
      <c r="BM90" s="199" t="s">
        <v>1133</v>
      </c>
    </row>
    <row r="91" spans="1:65" s="2" customFormat="1" ht="16.5" customHeight="1">
      <c r="A91" s="35"/>
      <c r="B91" s="36"/>
      <c r="C91" s="188" t="s">
        <v>204</v>
      </c>
      <c r="D91" s="188" t="s">
        <v>135</v>
      </c>
      <c r="E91" s="189" t="s">
        <v>1134</v>
      </c>
      <c r="F91" s="190" t="s">
        <v>1135</v>
      </c>
      <c r="G91" s="191" t="s">
        <v>252</v>
      </c>
      <c r="H91" s="192">
        <v>46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1136</v>
      </c>
    </row>
    <row r="92" spans="1:65" s="2" customFormat="1" ht="16.5" customHeight="1">
      <c r="A92" s="35"/>
      <c r="B92" s="36"/>
      <c r="C92" s="188" t="s">
        <v>208</v>
      </c>
      <c r="D92" s="188" t="s">
        <v>135</v>
      </c>
      <c r="E92" s="189" t="s">
        <v>1137</v>
      </c>
      <c r="F92" s="190" t="s">
        <v>1138</v>
      </c>
      <c r="G92" s="191" t="s">
        <v>252</v>
      </c>
      <c r="H92" s="192">
        <v>46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1139</v>
      </c>
    </row>
    <row r="93" spans="1:65" s="2" customFormat="1" ht="16.5" customHeight="1">
      <c r="A93" s="35"/>
      <c r="B93" s="36"/>
      <c r="C93" s="188" t="s">
        <v>211</v>
      </c>
      <c r="D93" s="188" t="s">
        <v>135</v>
      </c>
      <c r="E93" s="189" t="s">
        <v>1140</v>
      </c>
      <c r="F93" s="190" t="s">
        <v>1141</v>
      </c>
      <c r="G93" s="191" t="s">
        <v>252</v>
      </c>
      <c r="H93" s="192">
        <v>46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1142</v>
      </c>
    </row>
    <row r="94" spans="1:65" s="2" customFormat="1" ht="16.5" customHeight="1">
      <c r="A94" s="35"/>
      <c r="B94" s="36"/>
      <c r="C94" s="188" t="s">
        <v>216</v>
      </c>
      <c r="D94" s="188" t="s">
        <v>135</v>
      </c>
      <c r="E94" s="189" t="s">
        <v>1143</v>
      </c>
      <c r="F94" s="190" t="s">
        <v>1144</v>
      </c>
      <c r="G94" s="191" t="s">
        <v>182</v>
      </c>
      <c r="H94" s="192">
        <v>1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79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1145</v>
      </c>
    </row>
    <row r="95" spans="1:65" s="2" customFormat="1" ht="16.5" customHeight="1">
      <c r="A95" s="35"/>
      <c r="B95" s="36"/>
      <c r="C95" s="188" t="s">
        <v>222</v>
      </c>
      <c r="D95" s="188" t="s">
        <v>135</v>
      </c>
      <c r="E95" s="189" t="s">
        <v>1146</v>
      </c>
      <c r="F95" s="190" t="s">
        <v>1147</v>
      </c>
      <c r="G95" s="191" t="s">
        <v>174</v>
      </c>
      <c r="H95" s="192">
        <v>28</v>
      </c>
      <c r="I95" s="193"/>
      <c r="J95" s="194">
        <f t="shared" si="0"/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79</v>
      </c>
      <c r="AY95" s="18" t="s">
        <v>132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79</v>
      </c>
      <c r="BK95" s="200">
        <f t="shared" si="9"/>
        <v>0</v>
      </c>
      <c r="BL95" s="18" t="s">
        <v>139</v>
      </c>
      <c r="BM95" s="199" t="s">
        <v>1148</v>
      </c>
    </row>
    <row r="96" spans="1:65" s="2" customFormat="1" ht="16.5" customHeight="1">
      <c r="A96" s="35"/>
      <c r="B96" s="36"/>
      <c r="C96" s="188" t="s">
        <v>227</v>
      </c>
      <c r="D96" s="188" t="s">
        <v>135</v>
      </c>
      <c r="E96" s="189" t="s">
        <v>1149</v>
      </c>
      <c r="F96" s="190" t="s">
        <v>1150</v>
      </c>
      <c r="G96" s="191" t="s">
        <v>252</v>
      </c>
      <c r="H96" s="192">
        <v>46</v>
      </c>
      <c r="I96" s="193"/>
      <c r="J96" s="194">
        <f t="shared" si="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79</v>
      </c>
      <c r="BK96" s="200">
        <f t="shared" si="9"/>
        <v>0</v>
      </c>
      <c r="BL96" s="18" t="s">
        <v>139</v>
      </c>
      <c r="BM96" s="199" t="s">
        <v>1151</v>
      </c>
    </row>
    <row r="97" spans="1:65" s="2" customFormat="1" ht="16.5" customHeight="1">
      <c r="A97" s="35"/>
      <c r="B97" s="36"/>
      <c r="C97" s="188" t="s">
        <v>231</v>
      </c>
      <c r="D97" s="188" t="s">
        <v>135</v>
      </c>
      <c r="E97" s="189" t="s">
        <v>1152</v>
      </c>
      <c r="F97" s="190" t="s">
        <v>1153</v>
      </c>
      <c r="G97" s="191" t="s">
        <v>252</v>
      </c>
      <c r="H97" s="192">
        <v>46</v>
      </c>
      <c r="I97" s="193"/>
      <c r="J97" s="194">
        <f t="shared" si="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4"/>
        <v>0</v>
      </c>
      <c r="BF97" s="200">
        <f t="shared" si="5"/>
        <v>0</v>
      </c>
      <c r="BG97" s="200">
        <f t="shared" si="6"/>
        <v>0</v>
      </c>
      <c r="BH97" s="200">
        <f t="shared" si="7"/>
        <v>0</v>
      </c>
      <c r="BI97" s="200">
        <f t="shared" si="8"/>
        <v>0</v>
      </c>
      <c r="BJ97" s="18" t="s">
        <v>79</v>
      </c>
      <c r="BK97" s="200">
        <f t="shared" si="9"/>
        <v>0</v>
      </c>
      <c r="BL97" s="18" t="s">
        <v>139</v>
      </c>
      <c r="BM97" s="199" t="s">
        <v>1154</v>
      </c>
    </row>
    <row r="98" spans="1:65" s="12" customFormat="1" ht="25.9" customHeight="1">
      <c r="B98" s="172"/>
      <c r="C98" s="173"/>
      <c r="D98" s="174" t="s">
        <v>70</v>
      </c>
      <c r="E98" s="175" t="s">
        <v>1155</v>
      </c>
      <c r="F98" s="175" t="s">
        <v>1155</v>
      </c>
      <c r="G98" s="173"/>
      <c r="H98" s="173"/>
      <c r="I98" s="176"/>
      <c r="J98" s="177">
        <f>BK98</f>
        <v>0</v>
      </c>
      <c r="K98" s="173"/>
      <c r="L98" s="178"/>
      <c r="M98" s="179"/>
      <c r="N98" s="180"/>
      <c r="O98" s="180"/>
      <c r="P98" s="181">
        <f>SUM(P99:P101)</f>
        <v>0</v>
      </c>
      <c r="Q98" s="180"/>
      <c r="R98" s="181">
        <f>SUM(R99:R101)</f>
        <v>0</v>
      </c>
      <c r="S98" s="180"/>
      <c r="T98" s="182">
        <f>SUM(T99:T101)</f>
        <v>0</v>
      </c>
      <c r="AR98" s="183" t="s">
        <v>79</v>
      </c>
      <c r="AT98" s="184" t="s">
        <v>70</v>
      </c>
      <c r="AU98" s="184" t="s">
        <v>71</v>
      </c>
      <c r="AY98" s="183" t="s">
        <v>132</v>
      </c>
      <c r="BK98" s="185">
        <f>SUM(BK99:BK101)</f>
        <v>0</v>
      </c>
    </row>
    <row r="99" spans="1:65" s="2" customFormat="1" ht="16.5" customHeight="1">
      <c r="A99" s="35"/>
      <c r="B99" s="36"/>
      <c r="C99" s="188" t="s">
        <v>235</v>
      </c>
      <c r="D99" s="188" t="s">
        <v>135</v>
      </c>
      <c r="E99" s="189" t="s">
        <v>1156</v>
      </c>
      <c r="F99" s="190" t="s">
        <v>1157</v>
      </c>
      <c r="G99" s="191" t="s">
        <v>452</v>
      </c>
      <c r="H99" s="192">
        <v>6</v>
      </c>
      <c r="I99" s="193"/>
      <c r="J99" s="194">
        <f>ROUND(I99*H99,2)</f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79</v>
      </c>
      <c r="BK99" s="200">
        <f>ROUND(I99*H99,2)</f>
        <v>0</v>
      </c>
      <c r="BL99" s="18" t="s">
        <v>139</v>
      </c>
      <c r="BM99" s="199" t="s">
        <v>1158</v>
      </c>
    </row>
    <row r="100" spans="1:65" s="2" customFormat="1" ht="16.5" customHeight="1">
      <c r="A100" s="35"/>
      <c r="B100" s="36"/>
      <c r="C100" s="188" t="s">
        <v>8</v>
      </c>
      <c r="D100" s="188" t="s">
        <v>135</v>
      </c>
      <c r="E100" s="189" t="s">
        <v>1159</v>
      </c>
      <c r="F100" s="190" t="s">
        <v>1160</v>
      </c>
      <c r="G100" s="191" t="s">
        <v>452</v>
      </c>
      <c r="H100" s="192">
        <v>4</v>
      </c>
      <c r="I100" s="193"/>
      <c r="J100" s="194">
        <f>ROUND(I100*H100,2)</f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8" t="s">
        <v>79</v>
      </c>
      <c r="BK100" s="200">
        <f>ROUND(I100*H100,2)</f>
        <v>0</v>
      </c>
      <c r="BL100" s="18" t="s">
        <v>139</v>
      </c>
      <c r="BM100" s="199" t="s">
        <v>1161</v>
      </c>
    </row>
    <row r="101" spans="1:65" s="2" customFormat="1" ht="16.5" customHeight="1">
      <c r="A101" s="35"/>
      <c r="B101" s="36"/>
      <c r="C101" s="188" t="s">
        <v>249</v>
      </c>
      <c r="D101" s="188" t="s">
        <v>135</v>
      </c>
      <c r="E101" s="189" t="s">
        <v>1162</v>
      </c>
      <c r="F101" s="190" t="s">
        <v>1163</v>
      </c>
      <c r="G101" s="191" t="s">
        <v>452</v>
      </c>
      <c r="H101" s="192">
        <v>10</v>
      </c>
      <c r="I101" s="193"/>
      <c r="J101" s="194">
        <f>ROUND(I101*H101,2)</f>
        <v>0</v>
      </c>
      <c r="K101" s="190" t="s">
        <v>19</v>
      </c>
      <c r="L101" s="40"/>
      <c r="M101" s="201" t="s">
        <v>19</v>
      </c>
      <c r="N101" s="202" t="s">
        <v>42</v>
      </c>
      <c r="O101" s="203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8" t="s">
        <v>79</v>
      </c>
      <c r="BK101" s="200">
        <f>ROUND(I101*H101,2)</f>
        <v>0</v>
      </c>
      <c r="BL101" s="18" t="s">
        <v>139</v>
      </c>
      <c r="BM101" s="199" t="s">
        <v>1164</v>
      </c>
    </row>
    <row r="102" spans="1:65" s="2" customFormat="1" ht="6.95" customHeight="1">
      <c r="A102" s="35"/>
      <c r="B102" s="48"/>
      <c r="C102" s="49"/>
      <c r="D102" s="49"/>
      <c r="E102" s="49"/>
      <c r="F102" s="49"/>
      <c r="G102" s="49"/>
      <c r="H102" s="49"/>
      <c r="I102" s="137"/>
      <c r="J102" s="49"/>
      <c r="K102" s="49"/>
      <c r="L102" s="40"/>
      <c r="M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</sheetData>
  <sheetProtection algorithmName="SHA-512" hashValue="mM7Bd/4yWEZWi0zVEiV67ImvCXO1xeEe8f1oUSC5/AM+x9vDqU9Kce47XXiowIQ90a8ZrD3MxcvqCPFVe0CVAQ==" saltValue="Pn9lV/tt6RzyC7ta84a/6Df9pQtGD1jGFxiEdbw7uDZvAWnYIXwYPhUXPf+i8i93SOtGFGo2cVPhOizLqKjAzQ==" spinCount="100000" sheet="1" objects="1" scenarios="1" formatColumns="0" formatRows="0" autoFilter="0"/>
  <autoFilter ref="C81:K101" xr:uid="{00000000-0009-0000-0000-000008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VRN - Vedlejší rozpočtové...</vt:lpstr>
      <vt:lpstr>ON - Ostatní náklady</vt:lpstr>
      <vt:lpstr>SO-02 - Areál - dopravní ...</vt:lpstr>
      <vt:lpstr>SO-03 - Systém likvidace ...</vt:lpstr>
      <vt:lpstr>SO-04 - Přípojka - kanali...</vt:lpstr>
      <vt:lpstr>SO-05 - Přípojka - vodovod</vt:lpstr>
      <vt:lpstr>SO-06 - Přípojka - teplovod</vt:lpstr>
      <vt:lpstr>SO-07 - Areálové rozvody ...</vt:lpstr>
      <vt:lpstr>SO-09 - Veřejné osvětlení</vt:lpstr>
      <vt:lpstr>SO-10 - Sadové úpravy</vt:lpstr>
      <vt:lpstr>Pokyny pro vyplnění</vt:lpstr>
      <vt:lpstr>'ON - Ostatní náklady'!Názvy_tisku</vt:lpstr>
      <vt:lpstr>'Rekapitulace stavby'!Názvy_tisku</vt:lpstr>
      <vt:lpstr>'SO-02 - Areál - dopravní ...'!Názvy_tisku</vt:lpstr>
      <vt:lpstr>'SO-03 - Systém likvidace ...'!Názvy_tisku</vt:lpstr>
      <vt:lpstr>'SO-04 - Přípojka - kanali...'!Názvy_tisku</vt:lpstr>
      <vt:lpstr>'SO-05 - Přípojka - vodovod'!Názvy_tisku</vt:lpstr>
      <vt:lpstr>'SO-06 - Přípojka - teplovod'!Názvy_tisku</vt:lpstr>
      <vt:lpstr>'SO-07 - Areálové rozvody ...'!Názvy_tisku</vt:lpstr>
      <vt:lpstr>'SO-09 - Veřejné osvětlení'!Názvy_tisku</vt:lpstr>
      <vt:lpstr>'SO-10 - Sadové úpravy'!Názvy_tisku</vt:lpstr>
      <vt:lpstr>'VRN - Vedlejší rozpočtové...'!Názvy_tisku</vt:lpstr>
      <vt:lpstr>'ON - Ostatní náklady'!Oblast_tisku</vt:lpstr>
      <vt:lpstr>'Pokyny pro vyplnění'!Oblast_tisku</vt:lpstr>
      <vt:lpstr>'Rekapitulace stavby'!Oblast_tisku</vt:lpstr>
      <vt:lpstr>'SO-02 - Areál - dopravní ...'!Oblast_tisku</vt:lpstr>
      <vt:lpstr>'SO-03 - Systém likvidace ...'!Oblast_tisku</vt:lpstr>
      <vt:lpstr>'SO-04 - Přípojka - kanali...'!Oblast_tisku</vt:lpstr>
      <vt:lpstr>'SO-05 - Přípojka - vodovod'!Oblast_tisku</vt:lpstr>
      <vt:lpstr>'SO-06 - Přípojka - teplovod'!Oblast_tisku</vt:lpstr>
      <vt:lpstr>'SO-07 - Areálové rozvody ...'!Oblast_tisku</vt:lpstr>
      <vt:lpstr>'SO-09 - Veřejné osvětlení'!Oblast_tisku</vt:lpstr>
      <vt:lpstr>'SO-10 - Sadové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Soňa Koubová</dc:creator>
  <cp:lastModifiedBy>Ing. Soňa Koubová</cp:lastModifiedBy>
  <cp:lastPrinted>2020-07-20T11:36:14Z</cp:lastPrinted>
  <dcterms:created xsi:type="dcterms:W3CDTF">2020-07-20T11:27:40Z</dcterms:created>
  <dcterms:modified xsi:type="dcterms:W3CDTF">2020-07-20T11:36:18Z</dcterms:modified>
</cp:coreProperties>
</file>